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6" yWindow="2916" windowWidth="13368" windowHeight="6060" firstSheet="3" activeTab="3"/>
  </bookViews>
  <sheets>
    <sheet name="SR 2016" sheetId="1" state="hidden" r:id="rId1"/>
    <sheet name="KR k 30.9.2015 " sheetId="7" state="hidden" r:id="rId2"/>
    <sheet name="KR k 31.12.2015 " sheetId="6" state="hidden" r:id="rId3"/>
    <sheet name="KR k 30.9.2016 " sheetId="9" r:id="rId4"/>
    <sheet name="List1" sheetId="8" r:id="rId5"/>
  </sheets>
  <definedNames>
    <definedName name="_xlnm.Print_Area" localSheetId="1">'KR k 30.9.2015 '!$A$1:$F$36</definedName>
    <definedName name="_xlnm.Print_Area" localSheetId="3">'KR k 30.9.2016 '!$B$10:$E$36</definedName>
    <definedName name="_xlnm.Print_Area" localSheetId="2">'KR k 31.12.2015 '!$A$1:$F$37</definedName>
    <definedName name="_xlnm.Print_Area" localSheetId="0">'SR 2016'!$A$1:$C$37</definedName>
  </definedNames>
  <calcPr calcId="145621"/>
</workbook>
</file>

<file path=xl/calcChain.xml><?xml version="1.0" encoding="utf-8"?>
<calcChain xmlns="http://schemas.openxmlformats.org/spreadsheetml/2006/main">
  <c r="E35" i="9" l="1"/>
  <c r="E27" i="9"/>
  <c r="E16" i="9"/>
  <c r="E15" i="9"/>
  <c r="E12" i="9"/>
  <c r="E11" i="9"/>
  <c r="C12" i="9"/>
  <c r="E31" i="9" l="1"/>
  <c r="E32" i="9"/>
  <c r="E33" i="9"/>
  <c r="E34" i="9"/>
  <c r="E36" i="9"/>
  <c r="E30" i="9"/>
  <c r="E28" i="9"/>
  <c r="E26" i="9"/>
  <c r="E24" i="9"/>
  <c r="E23" i="9"/>
  <c r="E22" i="9"/>
  <c r="E21" i="9"/>
  <c r="E20" i="9"/>
  <c r="E19" i="9"/>
  <c r="E25" i="9"/>
  <c r="E17" i="9"/>
  <c r="E14" i="9"/>
  <c r="D12" i="9"/>
  <c r="B15" i="9"/>
  <c r="B12" i="9"/>
  <c r="B11" i="9"/>
  <c r="F36" i="6" l="1"/>
  <c r="F35" i="6"/>
  <c r="F34" i="6"/>
  <c r="F33" i="6"/>
  <c r="F32" i="6"/>
  <c r="F31" i="6"/>
  <c r="F30" i="6"/>
  <c r="F29" i="6"/>
  <c r="F28" i="6"/>
  <c r="F26" i="6"/>
  <c r="F25" i="6"/>
  <c r="F24" i="6"/>
  <c r="F23" i="6"/>
  <c r="F22" i="6"/>
  <c r="F21" i="6"/>
  <c r="F20" i="6"/>
  <c r="F19" i="6"/>
  <c r="F17" i="6"/>
  <c r="F16" i="6"/>
  <c r="F15" i="6"/>
  <c r="F14" i="6"/>
  <c r="F11" i="6" s="1"/>
  <c r="E12" i="6"/>
  <c r="D12" i="6"/>
  <c r="C12" i="6"/>
  <c r="E11" i="6"/>
  <c r="D11" i="6"/>
  <c r="C11" i="6"/>
  <c r="B12" i="6"/>
  <c r="B11" i="6"/>
  <c r="F27" i="6"/>
  <c r="E27" i="6"/>
  <c r="F12" i="6" l="1"/>
  <c r="B15" i="6" l="1"/>
  <c r="F12" i="7" l="1"/>
  <c r="F11" i="7"/>
  <c r="F36" i="7"/>
  <c r="F35" i="7"/>
  <c r="F34" i="7"/>
  <c r="F33" i="7"/>
  <c r="F32" i="7"/>
  <c r="F31" i="7"/>
  <c r="F30" i="7"/>
  <c r="F28" i="7"/>
  <c r="F26" i="7"/>
  <c r="F25" i="7"/>
  <c r="F24" i="7"/>
  <c r="F23" i="7"/>
  <c r="F22" i="7"/>
  <c r="F21" i="7"/>
  <c r="F20" i="7"/>
  <c r="F19" i="7"/>
  <c r="F17" i="7"/>
  <c r="F16" i="7"/>
  <c r="F15" i="7"/>
  <c r="F27" i="7"/>
  <c r="B11" i="7" l="1"/>
  <c r="B12" i="7"/>
  <c r="B15" i="7"/>
  <c r="B12" i="1" l="1"/>
  <c r="B11" i="1"/>
  <c r="B15" i="1"/>
</calcChain>
</file>

<file path=xl/sharedStrings.xml><?xml version="1.0" encoding="utf-8"?>
<sst xmlns="http://schemas.openxmlformats.org/spreadsheetml/2006/main" count="147" uniqueCount="46">
  <si>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</si>
  <si>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</si>
  <si>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</si>
  <si>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</si>
  <si>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</si>
  <si>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</si>
  <si>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</si>
  <si>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</si>
  <si>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</si>
  <si>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</si>
  <si>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</si>
  <si>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</si>
  <si>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</si>
  <si>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</si>
  <si>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</si>
  <si>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</si>
  <si>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</si>
  <si>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</si>
  <si>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</si>
  <si>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</si>
  <si>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</si>
  <si>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</si>
  <si>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</si>
  <si>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</si>
  <si>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</si>
  <si>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</si>
  <si>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</si>
  <si>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</si>
  <si>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</si>
  <si>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</si>
  <si>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</si>
  <si>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t>rozpočtu</t>
  </si>
  <si>
    <t>Vázání rozpočtu</t>
  </si>
  <si>
    <t>vázání rozpočtu</t>
  </si>
  <si>
    <r>
      <t xml:space="preserve">ZÁVAZNÉ UKAZATELE STÁTNÍHO ROZPOČTU NA ROK 2015 </t>
    </r>
    <r>
      <rPr>
        <b/>
        <sz val="12"/>
        <rFont val="Arial CE"/>
        <charset val="238"/>
      </rPr>
      <t>(v Kč)</t>
    </r>
  </si>
  <si>
    <t>k 30.9.2015</t>
  </si>
  <si>
    <t>k 31.12.2015</t>
  </si>
  <si>
    <t>Dávky státní sociální podpory a pěstounské péče</t>
  </si>
  <si>
    <t>Platy státních úředníků</t>
  </si>
  <si>
    <t>schválený rozpočet</t>
  </si>
  <si>
    <t>vázaní</t>
  </si>
  <si>
    <r>
      <t xml:space="preserve">ZÁVAZNÉ UKAZATELE STÁTNÍHO ROZPOČTU NA ROK 2016  </t>
    </r>
    <r>
      <rPr>
        <b/>
        <sz val="12"/>
        <rFont val="Arial CE"/>
        <charset val="238"/>
      </rPr>
      <t>(v Kč)</t>
    </r>
  </si>
  <si>
    <r>
      <t xml:space="preserve">ZÁVAZNÉ UKAZATELE STÁTNÍHO ROZPOČTU NA ROK 2016 </t>
    </r>
    <r>
      <rPr>
        <b/>
        <sz val="12"/>
        <rFont val="Arial CE"/>
        <charset val="238"/>
      </rPr>
      <t>(v Kč)</t>
    </r>
  </si>
  <si>
    <t>Platy zaměstnanců v pracovním poměru vyjma zaměst.na sl.míst.</t>
  </si>
  <si>
    <t>Platy zaměstnanců na služebních místech dle z.o stát.službě</t>
  </si>
  <si>
    <t>k 30.9.2016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</si>
</sst>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7" applyNumberFormat="0" applyAlignment="0" applyProtection="0"/>
    <xf numFmtId="0" fontId="23" fillId="6" borderId="18" applyNumberFormat="0" applyAlignment="0" applyProtection="0"/>
    <xf numFmtId="0" fontId="24" fillId="6" borderId="17" applyNumberFormat="0" applyAlignment="0" applyProtection="0"/>
    <xf numFmtId="0" fontId="25" fillId="0" borderId="19" applyNumberFormat="0" applyFill="0" applyAlignment="0" applyProtection="0"/>
    <xf numFmtId="0" fontId="26" fillId="7" borderId="20" applyNumberFormat="0" applyAlignment="0" applyProtection="0"/>
    <xf numFmtId="0" fontId="27" fillId="0" borderId="0" applyNumberFormat="0" applyFill="0" applyBorder="0" applyAlignment="0" applyProtection="0"/>
    <xf numFmtId="0" fontId="14" fillId="8" borderId="21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  <xf numFmtId="0" fontId="14" fillId="0" borderId="0"/>
  </cellStyleXfs>
  <cellXfs count="72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3" fontId="1" fillId="0" borderId="7" xfId="0" quotePrefix="1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10" fillId="0" borderId="11" xfId="0" applyNumberFormat="1" applyFont="1" applyBorder="1"/>
    <xf numFmtId="3" fontId="10" fillId="0" borderId="6" xfId="0" applyNumberFormat="1" applyFont="1" applyBorder="1"/>
    <xf numFmtId="3" fontId="0" fillId="0" borderId="0" xfId="0" applyNumberFormat="1"/>
    <xf numFmtId="3" fontId="10" fillId="0" borderId="12" xfId="0" applyNumberFormat="1" applyFont="1" applyBorder="1"/>
    <xf numFmtId="0" fontId="10" fillId="0" borderId="4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3" fontId="10" fillId="0" borderId="7" xfId="0" applyNumberFormat="1" applyFont="1" applyBorder="1"/>
    <xf numFmtId="4" fontId="0" fillId="0" borderId="0" xfId="0" applyNumberFormat="1"/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/>
    <xf numFmtId="0" fontId="10" fillId="0" borderId="13" xfId="0" applyFont="1" applyBorder="1"/>
    <xf numFmtId="4" fontId="10" fillId="33" borderId="12" xfId="0" applyNumberFormat="1" applyFont="1" applyFill="1" applyBorder="1"/>
    <xf numFmtId="4" fontId="10" fillId="33" borderId="8" xfId="0" applyNumberFormat="1" applyFont="1" applyFill="1" applyBorder="1"/>
    <xf numFmtId="0" fontId="0" fillId="0" borderId="0" xfId="0" applyAlignment="1">
      <alignment horizontal="left"/>
    </xf>
    <xf numFmtId="3" fontId="10" fillId="33" borderId="11" xfId="0" applyNumberFormat="1" applyFont="1" applyFill="1" applyBorder="1"/>
    <xf numFmtId="0" fontId="4" fillId="0" borderId="2" xfId="0" applyFont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0" fillId="0" borderId="10" xfId="0" applyBorder="1" applyProtection="1">
      <protection hidden="1"/>
    </xf>
    <xf numFmtId="4" fontId="1" fillId="0" borderId="7" xfId="0" quotePrefix="1" applyNumberFormat="1" applyFont="1" applyBorder="1" applyAlignment="1" applyProtection="1">
      <alignment horizontal="right"/>
      <protection hidden="1"/>
    </xf>
    <xf numFmtId="0" fontId="10" fillId="0" borderId="11" xfId="0" applyFont="1" applyBorder="1" applyProtection="1">
      <protection hidden="1"/>
    </xf>
    <xf numFmtId="4" fontId="10" fillId="0" borderId="7" xfId="0" applyNumberFormat="1" applyFont="1" applyBorder="1" applyProtection="1">
      <protection hidden="1"/>
    </xf>
    <xf numFmtId="4" fontId="10" fillId="0" borderId="12" xfId="0" applyNumberFormat="1" applyFont="1" applyBorder="1" applyProtection="1">
      <protection hidden="1"/>
    </xf>
    <xf numFmtId="4" fontId="10" fillId="0" borderId="11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4" fontId="10" fillId="0" borderId="4" xfId="0" applyNumberFormat="1" applyFont="1" applyBorder="1" applyProtection="1">
      <protection hidden="1"/>
    </xf>
    <xf numFmtId="4" fontId="1" fillId="0" borderId="8" xfId="0" quotePrefix="1" applyNumberFormat="1" applyFont="1" applyBorder="1" applyAlignment="1" applyProtection="1">
      <alignment horizontal="right"/>
      <protection hidden="1"/>
    </xf>
    <xf numFmtId="4" fontId="10" fillId="0" borderId="6" xfId="0" applyNumberFormat="1" applyFont="1" applyBorder="1" applyProtection="1">
      <protection hidden="1"/>
    </xf>
    <xf numFmtId="0" fontId="10" fillId="0" borderId="6" xfId="0" applyFont="1" applyBorder="1" applyProtection="1">
      <protection hidden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4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Normální 3" xfId="43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workbookViewId="0">
      <selection activeCell="B1" sqref="B1:B1048576"/>
    </sheetView>
  </sheetViews>
  <sheetFormatPr defaultRowHeight="14.4" x14ac:dyDescent="0.3"/>
  <cols>
    <col min="1" max="1" width="86" customWidth="1"/>
    <col min="2" max="2" width="19.5546875" customWidth="1"/>
  </cols>
  <sheetData>
    <row r="1" spans="1:2" x14ac:dyDescent="0.3">
      <c r="A1" s="1"/>
      <c r="B1" s="2"/>
    </row>
    <row r="2" spans="1:2" ht="19.2" x14ac:dyDescent="0.35">
      <c r="A2" s="13" t="s">
        <v>0</v>
      </c>
      <c r="B2" s="12"/>
    </row>
    <row r="3" spans="1:2" x14ac:dyDescent="0.3">
      <c r="B3" s="2"/>
    </row>
    <row r="4" spans="1:2" ht="17.399999999999999" x14ac:dyDescent="0.3">
      <c r="A4" s="11" t="s">
        <v>41</v>
      </c>
      <c r="B4" s="11"/>
    </row>
    <row r="5" spans="1:2" ht="18" thickBot="1" x14ac:dyDescent="0.35">
      <c r="A5" s="3"/>
      <c r="B5" s="2"/>
    </row>
    <row r="6" spans="1:2" ht="15" thickTop="1" x14ac:dyDescent="0.3">
      <c r="A6" s="4"/>
      <c r="B6" s="68" t="s">
        <v>39</v>
      </c>
    </row>
    <row r="7" spans="1:2" x14ac:dyDescent="0.3">
      <c r="A7" s="5"/>
      <c r="B7" s="69"/>
    </row>
    <row r="8" spans="1:2" x14ac:dyDescent="0.3">
      <c r="A8" s="5"/>
      <c r="B8" s="69"/>
    </row>
    <row r="9" spans="1:2" ht="15" thickBot="1" x14ac:dyDescent="0.35">
      <c r="A9" s="6"/>
      <c r="B9" s="7"/>
    </row>
    <row r="10" spans="1:2" ht="16.2" thickTop="1" x14ac:dyDescent="0.3">
      <c r="A10" s="14" t="s">
        <v>1</v>
      </c>
      <c r="B10" s="8"/>
    </row>
    <row r="11" spans="1:2" x14ac:dyDescent="0.3">
      <c r="A11" s="15" t="s">
        <v>2</v>
      </c>
      <c r="B11" s="45">
        <f>B14+B15</f>
        <v>2601383791</v>
      </c>
    </row>
    <row r="12" spans="1:2" x14ac:dyDescent="0.3">
      <c r="A12" s="16" t="s">
        <v>3</v>
      </c>
      <c r="B12" s="45">
        <f>SUM(B19:B28)</f>
        <v>100596212424</v>
      </c>
    </row>
    <row r="13" spans="1:2" ht="15.6" x14ac:dyDescent="0.3">
      <c r="A13" s="17" t="s">
        <v>4</v>
      </c>
      <c r="B13" s="45"/>
    </row>
    <row r="14" spans="1:2" x14ac:dyDescent="0.3">
      <c r="A14" s="22" t="s">
        <v>26</v>
      </c>
      <c r="B14" s="45">
        <v>609349000</v>
      </c>
    </row>
    <row r="15" spans="1:2" x14ac:dyDescent="0.3">
      <c r="A15" s="22" t="s">
        <v>5</v>
      </c>
      <c r="B15" s="45">
        <f>B16+B17</f>
        <v>1992034791</v>
      </c>
    </row>
    <row r="16" spans="1:2" x14ac:dyDescent="0.3">
      <c r="A16" s="22" t="s">
        <v>6</v>
      </c>
      <c r="B16" s="45">
        <v>1845034791</v>
      </c>
    </row>
    <row r="17" spans="1:2" x14ac:dyDescent="0.3">
      <c r="A17" s="22" t="s">
        <v>7</v>
      </c>
      <c r="B17" s="45">
        <v>147000000</v>
      </c>
    </row>
    <row r="18" spans="1:2" ht="15.6" x14ac:dyDescent="0.3">
      <c r="A18" s="21" t="s">
        <v>8</v>
      </c>
      <c r="B18" s="45"/>
    </row>
    <row r="19" spans="1:2" x14ac:dyDescent="0.3">
      <c r="A19" s="22" t="s">
        <v>37</v>
      </c>
      <c r="B19" s="45">
        <v>40250000000</v>
      </c>
    </row>
    <row r="20" spans="1:2" x14ac:dyDescent="0.3">
      <c r="A20" s="22" t="s">
        <v>10</v>
      </c>
      <c r="B20" s="45">
        <v>11914899360</v>
      </c>
    </row>
    <row r="21" spans="1:2" x14ac:dyDescent="0.3">
      <c r="A21" s="22" t="s">
        <v>11</v>
      </c>
      <c r="B21" s="45">
        <v>2738194000</v>
      </c>
    </row>
    <row r="22" spans="1:2" x14ac:dyDescent="0.3">
      <c r="A22" s="22" t="s">
        <v>12</v>
      </c>
      <c r="B22" s="45">
        <v>11000000000</v>
      </c>
    </row>
    <row r="23" spans="1:2" x14ac:dyDescent="0.3">
      <c r="A23" s="22" t="s">
        <v>13</v>
      </c>
      <c r="B23" s="45">
        <v>21000000000</v>
      </c>
    </row>
    <row r="24" spans="1:2" x14ac:dyDescent="0.3">
      <c r="A24" s="22" t="s">
        <v>14</v>
      </c>
      <c r="B24" s="45">
        <v>4089217866</v>
      </c>
    </row>
    <row r="25" spans="1:2" x14ac:dyDescent="0.3">
      <c r="A25" s="22" t="s">
        <v>15</v>
      </c>
      <c r="B25" s="45">
        <v>400000000</v>
      </c>
    </row>
    <row r="26" spans="1:2" x14ac:dyDescent="0.3">
      <c r="A26" s="23" t="s">
        <v>16</v>
      </c>
      <c r="B26" s="45">
        <v>3700000000</v>
      </c>
    </row>
    <row r="27" spans="1:2" x14ac:dyDescent="0.3">
      <c r="A27" s="22" t="s">
        <v>17</v>
      </c>
      <c r="B27" s="45">
        <v>5025101198</v>
      </c>
    </row>
    <row r="28" spans="1:2" x14ac:dyDescent="0.3">
      <c r="A28" s="22" t="s">
        <v>18</v>
      </c>
      <c r="B28" s="45">
        <v>478800000</v>
      </c>
    </row>
    <row r="29" spans="1:2" ht="15.6" x14ac:dyDescent="0.3">
      <c r="A29" s="24" t="s">
        <v>19</v>
      </c>
      <c r="B29" s="45"/>
    </row>
    <row r="30" spans="1:2" x14ac:dyDescent="0.3">
      <c r="A30" s="22" t="s">
        <v>20</v>
      </c>
      <c r="B30" s="45">
        <v>2903716633</v>
      </c>
    </row>
    <row r="31" spans="1:2" x14ac:dyDescent="0.3">
      <c r="A31" s="22" t="s">
        <v>25</v>
      </c>
      <c r="B31" s="45">
        <v>1637263654</v>
      </c>
    </row>
    <row r="32" spans="1:2" x14ac:dyDescent="0.3">
      <c r="A32" s="22" t="s">
        <v>21</v>
      </c>
      <c r="B32" s="45">
        <v>29000725</v>
      </c>
    </row>
    <row r="33" spans="1:2" x14ac:dyDescent="0.3">
      <c r="A33" s="22" t="s">
        <v>22</v>
      </c>
      <c r="B33" s="45">
        <v>2183016988</v>
      </c>
    </row>
    <row r="34" spans="1:2" x14ac:dyDescent="0.3">
      <c r="A34" s="22" t="s">
        <v>38</v>
      </c>
      <c r="B34" s="45">
        <v>717055374</v>
      </c>
    </row>
    <row r="35" spans="1:2" x14ac:dyDescent="0.3">
      <c r="A35" s="18" t="s">
        <v>23</v>
      </c>
      <c r="B35" s="45">
        <v>2172316896</v>
      </c>
    </row>
    <row r="36" spans="1:2" ht="15" thickBot="1" x14ac:dyDescent="0.35">
      <c r="A36" s="25" t="s">
        <v>24</v>
      </c>
      <c r="B36" s="46">
        <v>155000000</v>
      </c>
    </row>
    <row r="37" spans="1:2" ht="15" thickTop="1" x14ac:dyDescent="0.3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>
      <selection sqref="A1:F36"/>
    </sheetView>
  </sheetViews>
  <sheetFormatPr defaultRowHeight="14.4" x14ac:dyDescent="0.3"/>
  <cols>
    <col min="1" max="1" width="82.6640625" customWidth="1"/>
    <col min="2" max="2" width="21.88671875" customWidth="1"/>
    <col min="3" max="3" width="25.33203125" customWidth="1"/>
    <col min="4" max="5" width="20.44140625" customWidth="1"/>
    <col min="6" max="6" width="20.109375" customWidth="1"/>
    <col min="8" max="8" width="10.88671875" bestFit="1" customWidth="1"/>
  </cols>
  <sheetData>
    <row r="1" spans="1:6" x14ac:dyDescent="0.3">
      <c r="A1" s="1"/>
      <c r="B1" s="2"/>
    </row>
    <row r="2" spans="1:6" ht="19.2" x14ac:dyDescent="0.35">
      <c r="A2" s="13" t="s">
        <v>0</v>
      </c>
      <c r="B2" s="12"/>
    </row>
    <row r="3" spans="1:6" x14ac:dyDescent="0.3">
      <c r="B3" s="2"/>
    </row>
    <row r="4" spans="1:6" ht="17.399999999999999" x14ac:dyDescent="0.3">
      <c r="A4" s="11" t="s">
        <v>34</v>
      </c>
      <c r="B4" s="11"/>
      <c r="D4" s="52"/>
    </row>
    <row r="5" spans="1:6" ht="18" thickBot="1" x14ac:dyDescent="0.35">
      <c r="A5" s="3"/>
      <c r="B5" s="2"/>
    </row>
    <row r="6" spans="1:6" ht="15" thickTop="1" x14ac:dyDescent="0.3">
      <c r="A6" s="4"/>
      <c r="B6" s="68" t="s">
        <v>27</v>
      </c>
      <c r="C6" s="70" t="s">
        <v>30</v>
      </c>
      <c r="D6" s="70" t="s">
        <v>28</v>
      </c>
      <c r="E6" s="70" t="s">
        <v>40</v>
      </c>
      <c r="F6" s="70" t="s">
        <v>29</v>
      </c>
    </row>
    <row r="7" spans="1:6" x14ac:dyDescent="0.3">
      <c r="A7" s="5"/>
      <c r="B7" s="69"/>
      <c r="C7" s="71"/>
      <c r="D7" s="71"/>
      <c r="E7" s="71" t="s">
        <v>31</v>
      </c>
      <c r="F7" s="71"/>
    </row>
    <row r="8" spans="1:6" ht="26.25" customHeight="1" x14ac:dyDescent="0.3">
      <c r="A8" s="5"/>
      <c r="B8" s="69"/>
      <c r="C8" s="71"/>
      <c r="D8" s="71"/>
      <c r="E8" s="71"/>
      <c r="F8" s="71"/>
    </row>
    <row r="9" spans="1:6" ht="21" customHeight="1" thickBot="1" x14ac:dyDescent="0.35">
      <c r="A9" s="6"/>
      <c r="B9" s="26" t="s">
        <v>35</v>
      </c>
      <c r="C9" s="37" t="s">
        <v>35</v>
      </c>
      <c r="D9" s="47" t="s">
        <v>35</v>
      </c>
      <c r="E9" s="47" t="s">
        <v>35</v>
      </c>
      <c r="F9" s="37" t="s">
        <v>35</v>
      </c>
    </row>
    <row r="10" spans="1:6" ht="16.2" thickTop="1" x14ac:dyDescent="0.3">
      <c r="A10" s="14" t="s">
        <v>1</v>
      </c>
      <c r="B10" s="8"/>
      <c r="D10" s="28"/>
      <c r="E10" s="27"/>
      <c r="F10" s="27"/>
    </row>
    <row r="11" spans="1:6" x14ac:dyDescent="0.3">
      <c r="A11" s="15" t="s">
        <v>2</v>
      </c>
      <c r="B11" s="45">
        <f>SUM(B14:B15)</f>
        <v>7608029287</v>
      </c>
      <c r="C11" s="29"/>
      <c r="D11" s="19"/>
      <c r="E11" s="48"/>
      <c r="F11" s="44">
        <f>F14+F15</f>
        <v>7608029287</v>
      </c>
    </row>
    <row r="12" spans="1:6" x14ac:dyDescent="0.3">
      <c r="A12" s="16" t="s">
        <v>3</v>
      </c>
      <c r="B12" s="41">
        <f>SUM(B19:B28)</f>
        <v>105823800451</v>
      </c>
      <c r="C12" s="41"/>
      <c r="D12" s="42"/>
      <c r="E12" s="44"/>
      <c r="F12" s="44">
        <f>F19+F20+F21+F22+F23+F24+F25+F26+F27+F28</f>
        <v>107128331932.92</v>
      </c>
    </row>
    <row r="13" spans="1:6" ht="15.6" x14ac:dyDescent="0.3">
      <c r="A13" s="17" t="s">
        <v>4</v>
      </c>
      <c r="B13" s="45"/>
      <c r="C13" s="30"/>
      <c r="D13" s="35"/>
      <c r="E13" s="49"/>
      <c r="F13" s="44"/>
    </row>
    <row r="14" spans="1:6" x14ac:dyDescent="0.3">
      <c r="A14" s="18" t="s">
        <v>26</v>
      </c>
      <c r="B14" s="45">
        <v>609349000</v>
      </c>
      <c r="C14" s="29"/>
      <c r="D14" s="19"/>
      <c r="E14" s="48"/>
      <c r="F14" s="44">
        <v>609349000</v>
      </c>
    </row>
    <row r="15" spans="1:6" x14ac:dyDescent="0.3">
      <c r="A15" s="20" t="s">
        <v>5</v>
      </c>
      <c r="B15" s="45">
        <f>B16+B17</f>
        <v>6998680287</v>
      </c>
      <c r="C15" s="29"/>
      <c r="D15" s="19"/>
      <c r="E15" s="48"/>
      <c r="F15" s="44">
        <f>B15</f>
        <v>6998680287</v>
      </c>
    </row>
    <row r="16" spans="1:6" x14ac:dyDescent="0.3">
      <c r="A16" s="19" t="s">
        <v>6</v>
      </c>
      <c r="B16" s="45">
        <v>6851680287</v>
      </c>
      <c r="C16" s="29"/>
      <c r="D16" s="19"/>
      <c r="E16" s="48"/>
      <c r="F16" s="44">
        <f>B16</f>
        <v>6851680287</v>
      </c>
    </row>
    <row r="17" spans="1:6" x14ac:dyDescent="0.3">
      <c r="A17" s="19" t="s">
        <v>7</v>
      </c>
      <c r="B17" s="45">
        <v>147000000</v>
      </c>
      <c r="C17" s="29"/>
      <c r="D17" s="42">
        <v>20171</v>
      </c>
      <c r="E17" s="48"/>
      <c r="F17" s="44">
        <f>B17+C17+D17</f>
        <v>147020171</v>
      </c>
    </row>
    <row r="18" spans="1:6" ht="15.6" x14ac:dyDescent="0.3">
      <c r="A18" s="21" t="s">
        <v>8</v>
      </c>
      <c r="B18" s="45"/>
      <c r="C18" s="29"/>
      <c r="D18" s="19"/>
      <c r="E18" s="48"/>
      <c r="F18" s="44"/>
    </row>
    <row r="19" spans="1:6" x14ac:dyDescent="0.3">
      <c r="A19" s="22" t="s">
        <v>9</v>
      </c>
      <c r="B19" s="45">
        <v>40250000000</v>
      </c>
      <c r="C19" s="29"/>
      <c r="D19" s="19"/>
      <c r="E19" s="48"/>
      <c r="F19" s="44">
        <f>B19+C19+D19</f>
        <v>40250000000</v>
      </c>
    </row>
    <row r="20" spans="1:6" x14ac:dyDescent="0.3">
      <c r="A20" s="22" t="s">
        <v>10</v>
      </c>
      <c r="B20" s="45">
        <v>11914899360</v>
      </c>
      <c r="C20" s="29"/>
      <c r="D20" s="19"/>
      <c r="E20" s="48"/>
      <c r="F20" s="44">
        <f t="shared" ref="F20:F26" si="0">B20+C20+D20</f>
        <v>11914899360</v>
      </c>
    </row>
    <row r="21" spans="1:6" x14ac:dyDescent="0.3">
      <c r="A21" s="22" t="s">
        <v>11</v>
      </c>
      <c r="B21" s="45">
        <v>2738194000</v>
      </c>
      <c r="C21" s="29"/>
      <c r="D21" s="19"/>
      <c r="E21" s="48"/>
      <c r="F21" s="44">
        <f t="shared" si="0"/>
        <v>2738194000</v>
      </c>
    </row>
    <row r="22" spans="1:6" x14ac:dyDescent="0.3">
      <c r="A22" s="19" t="s">
        <v>12</v>
      </c>
      <c r="B22" s="45">
        <v>10580000000</v>
      </c>
      <c r="C22" s="29"/>
      <c r="D22" s="19"/>
      <c r="E22" s="48"/>
      <c r="F22" s="44">
        <f t="shared" si="0"/>
        <v>10580000000</v>
      </c>
    </row>
    <row r="23" spans="1:6" x14ac:dyDescent="0.3">
      <c r="A23" s="19" t="s">
        <v>13</v>
      </c>
      <c r="B23" s="45">
        <v>21000000000</v>
      </c>
      <c r="C23" s="29"/>
      <c r="D23" s="19"/>
      <c r="E23" s="48"/>
      <c r="F23" s="44">
        <f t="shared" si="0"/>
        <v>21000000000</v>
      </c>
    </row>
    <row r="24" spans="1:6" x14ac:dyDescent="0.3">
      <c r="A24" s="22" t="s">
        <v>14</v>
      </c>
      <c r="B24" s="45">
        <v>9783378959</v>
      </c>
      <c r="C24" s="41">
        <v>310609856.01999998</v>
      </c>
      <c r="D24" s="19"/>
      <c r="E24" s="48"/>
      <c r="F24" s="44">
        <f t="shared" si="0"/>
        <v>10093988815.02</v>
      </c>
    </row>
    <row r="25" spans="1:6" x14ac:dyDescent="0.3">
      <c r="A25" s="22" t="s">
        <v>15</v>
      </c>
      <c r="B25" s="45">
        <v>400000000</v>
      </c>
      <c r="C25" s="42"/>
      <c r="D25" s="19"/>
      <c r="E25" s="48"/>
      <c r="F25" s="44">
        <f t="shared" si="0"/>
        <v>400000000</v>
      </c>
    </row>
    <row r="26" spans="1:6" x14ac:dyDescent="0.3">
      <c r="A26" s="23" t="s">
        <v>16</v>
      </c>
      <c r="B26" s="45">
        <v>3700000000</v>
      </c>
      <c r="C26" s="41"/>
      <c r="D26" s="19"/>
      <c r="E26" s="48"/>
      <c r="F26" s="44">
        <f t="shared" si="0"/>
        <v>3700000000</v>
      </c>
    </row>
    <row r="27" spans="1:6" x14ac:dyDescent="0.3">
      <c r="A27" s="22" t="s">
        <v>17</v>
      </c>
      <c r="B27" s="45">
        <v>4978528132</v>
      </c>
      <c r="C27" s="41">
        <v>967071813.89999998</v>
      </c>
      <c r="D27" s="42">
        <v>20171</v>
      </c>
      <c r="E27" s="44">
        <v>170359</v>
      </c>
      <c r="F27" s="50">
        <f>B27+C27+D27-E27</f>
        <v>5945449757.8999996</v>
      </c>
    </row>
    <row r="28" spans="1:6" x14ac:dyDescent="0.3">
      <c r="A28" s="22" t="s">
        <v>18</v>
      </c>
      <c r="B28" s="45">
        <v>478800000</v>
      </c>
      <c r="C28" s="41">
        <v>27000000</v>
      </c>
      <c r="D28" s="19"/>
      <c r="E28" s="48"/>
      <c r="F28" s="44">
        <f>B28+C28+D28</f>
        <v>505800000</v>
      </c>
    </row>
    <row r="29" spans="1:6" ht="15.6" x14ac:dyDescent="0.3">
      <c r="A29" s="24" t="s">
        <v>19</v>
      </c>
      <c r="B29" s="45"/>
      <c r="C29" s="29"/>
      <c r="D29" s="19"/>
      <c r="E29" s="48"/>
      <c r="F29" s="44"/>
    </row>
    <row r="30" spans="1:6" x14ac:dyDescent="0.3">
      <c r="A30" s="22" t="s">
        <v>20</v>
      </c>
      <c r="B30" s="45">
        <v>2889136753</v>
      </c>
      <c r="C30" s="41">
        <v>386043840</v>
      </c>
      <c r="D30" s="19"/>
      <c r="E30" s="48"/>
      <c r="F30" s="44">
        <f t="shared" ref="F30:F36" si="1">B30+C30+D30</f>
        <v>3275180593</v>
      </c>
    </row>
    <row r="31" spans="1:6" x14ac:dyDescent="0.3">
      <c r="A31" s="22" t="s">
        <v>25</v>
      </c>
      <c r="B31" s="45">
        <v>1632306495</v>
      </c>
      <c r="C31" s="41">
        <v>127148470</v>
      </c>
      <c r="D31" s="19"/>
      <c r="E31" s="48"/>
      <c r="F31" s="44">
        <f t="shared" si="1"/>
        <v>1759454965</v>
      </c>
    </row>
    <row r="32" spans="1:6" x14ac:dyDescent="0.3">
      <c r="A32" s="22" t="s">
        <v>21</v>
      </c>
      <c r="B32" s="45">
        <v>28854926</v>
      </c>
      <c r="C32" s="41">
        <v>3605074</v>
      </c>
      <c r="D32" s="19"/>
      <c r="E32" s="48"/>
      <c r="F32" s="44">
        <f t="shared" si="1"/>
        <v>32460000</v>
      </c>
    </row>
    <row r="33" spans="1:8" x14ac:dyDescent="0.3">
      <c r="A33" s="22" t="s">
        <v>22</v>
      </c>
      <c r="B33" s="45">
        <v>2171735908</v>
      </c>
      <c r="C33" s="41">
        <v>360469440</v>
      </c>
      <c r="D33" s="19"/>
      <c r="E33" s="48"/>
      <c r="F33" s="44">
        <f t="shared" si="1"/>
        <v>2532205348</v>
      </c>
    </row>
    <row r="34" spans="1:8" x14ac:dyDescent="0.3">
      <c r="A34" s="22" t="s">
        <v>38</v>
      </c>
      <c r="B34" s="45">
        <v>713756574</v>
      </c>
      <c r="C34" s="41">
        <v>0</v>
      </c>
      <c r="D34" s="19"/>
      <c r="E34" s="48"/>
      <c r="F34" s="44">
        <f t="shared" si="1"/>
        <v>713756574</v>
      </c>
    </row>
    <row r="35" spans="1:8" x14ac:dyDescent="0.3">
      <c r="A35" s="18" t="s">
        <v>23</v>
      </c>
      <c r="B35" s="45">
        <v>8016477989</v>
      </c>
      <c r="C35" s="41">
        <v>922700077.71000004</v>
      </c>
      <c r="D35" s="42">
        <v>20171</v>
      </c>
      <c r="E35" s="48"/>
      <c r="F35" s="44">
        <f t="shared" si="1"/>
        <v>8939198237.7099991</v>
      </c>
    </row>
    <row r="36" spans="1:8" ht="15" thickBot="1" x14ac:dyDescent="0.35">
      <c r="A36" s="25" t="s">
        <v>24</v>
      </c>
      <c r="B36" s="46">
        <v>155000000</v>
      </c>
      <c r="C36" s="43">
        <v>245265174.90000001</v>
      </c>
      <c r="D36" s="36"/>
      <c r="E36" s="36"/>
      <c r="F36" s="51">
        <f t="shared" si="1"/>
        <v>400265174.89999998</v>
      </c>
      <c r="H36" s="33"/>
    </row>
    <row r="37" spans="1:8" ht="15" thickTop="1" x14ac:dyDescent="0.3">
      <c r="C37" s="33"/>
      <c r="H37" s="33"/>
    </row>
    <row r="42" spans="1:8" x14ac:dyDescent="0.3">
      <c r="D42" s="40"/>
    </row>
    <row r="43" spans="1:8" x14ac:dyDescent="0.3">
      <c r="D43" s="40"/>
    </row>
    <row r="44" spans="1:8" x14ac:dyDescent="0.3">
      <c r="D44" s="40"/>
    </row>
    <row r="45" spans="1:8" x14ac:dyDescent="0.3">
      <c r="D45" s="40"/>
    </row>
    <row r="46" spans="1:8" x14ac:dyDescent="0.3">
      <c r="D46" s="40"/>
      <c r="E46" s="40"/>
    </row>
    <row r="47" spans="1:8" x14ac:dyDescent="0.3">
      <c r="D47" s="40"/>
    </row>
    <row r="48" spans="1:8" x14ac:dyDescent="0.3">
      <c r="D48" s="40"/>
    </row>
    <row r="49" spans="4:4" x14ac:dyDescent="0.3">
      <c r="D49" s="40"/>
    </row>
    <row r="50" spans="4:4" x14ac:dyDescent="0.3">
      <c r="D50" s="40"/>
    </row>
    <row r="51" spans="4:4" x14ac:dyDescent="0.3">
      <c r="D51" s="40"/>
    </row>
    <row r="52" spans="4:4" x14ac:dyDescent="0.3">
      <c r="D52" s="40"/>
    </row>
    <row r="53" spans="4:4" x14ac:dyDescent="0.3">
      <c r="D53" s="40"/>
    </row>
    <row r="54" spans="4:4" x14ac:dyDescent="0.3">
      <c r="D54" s="40"/>
    </row>
    <row r="55" spans="4:4" x14ac:dyDescent="0.3">
      <c r="D55" s="40"/>
    </row>
    <row r="56" spans="4:4" x14ac:dyDescent="0.3">
      <c r="D56" s="40"/>
    </row>
    <row r="57" spans="4:4" x14ac:dyDescent="0.3">
      <c r="D57" s="40"/>
    </row>
    <row r="58" spans="4:4" x14ac:dyDescent="0.3">
      <c r="D58" s="40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69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A9" sqref="A9"/>
    </sheetView>
  </sheetViews>
  <sheetFormatPr defaultRowHeight="14.4" x14ac:dyDescent="0.3"/>
  <cols>
    <col min="1" max="1" width="82.6640625" customWidth="1"/>
    <col min="2" max="2" width="21.109375" customWidth="1"/>
    <col min="3" max="3" width="22.109375" customWidth="1"/>
    <col min="4" max="4" width="19.6640625" customWidth="1"/>
    <col min="5" max="5" width="18.44140625" customWidth="1"/>
    <col min="6" max="6" width="17.33203125" customWidth="1"/>
    <col min="8" max="8" width="10.88671875" bestFit="1" customWidth="1"/>
    <col min="9" max="9" width="12.33203125" bestFit="1" customWidth="1"/>
  </cols>
  <sheetData>
    <row r="1" spans="1:6" x14ac:dyDescent="0.3">
      <c r="A1" s="1"/>
      <c r="B1" s="2"/>
    </row>
    <row r="2" spans="1:6" ht="19.2" x14ac:dyDescent="0.35">
      <c r="A2" s="13" t="s">
        <v>0</v>
      </c>
      <c r="B2" s="12"/>
    </row>
    <row r="3" spans="1:6" x14ac:dyDescent="0.3">
      <c r="B3" s="2"/>
    </row>
    <row r="4" spans="1:6" ht="17.399999999999999" x14ac:dyDescent="0.3">
      <c r="A4" s="11" t="s">
        <v>34</v>
      </c>
      <c r="B4" s="11"/>
    </row>
    <row r="5" spans="1:6" ht="18" thickBot="1" x14ac:dyDescent="0.35">
      <c r="A5" s="3"/>
      <c r="B5" s="2"/>
    </row>
    <row r="6" spans="1:6" ht="15.75" customHeight="1" thickTop="1" x14ac:dyDescent="0.3">
      <c r="A6" s="4"/>
      <c r="B6" s="68" t="s">
        <v>27</v>
      </c>
      <c r="C6" s="70" t="s">
        <v>30</v>
      </c>
      <c r="D6" s="70" t="s">
        <v>28</v>
      </c>
      <c r="E6" s="68" t="s">
        <v>33</v>
      </c>
      <c r="F6" s="70" t="s">
        <v>29</v>
      </c>
    </row>
    <row r="7" spans="1:6" x14ac:dyDescent="0.3">
      <c r="A7" s="5"/>
      <c r="B7" s="69"/>
      <c r="C7" s="71"/>
      <c r="D7" s="71"/>
      <c r="E7" s="69"/>
      <c r="F7" s="71"/>
    </row>
    <row r="8" spans="1:6" ht="36" customHeight="1" x14ac:dyDescent="0.3">
      <c r="A8" s="5"/>
      <c r="B8" s="69"/>
      <c r="C8" s="71"/>
      <c r="D8" s="71"/>
      <c r="E8" s="69" t="s">
        <v>32</v>
      </c>
      <c r="F8" s="71"/>
    </row>
    <row r="9" spans="1:6" ht="19.5" customHeight="1" thickBot="1" x14ac:dyDescent="0.35">
      <c r="A9" s="6"/>
      <c r="B9" s="26" t="s">
        <v>36</v>
      </c>
      <c r="C9" s="37" t="s">
        <v>36</v>
      </c>
      <c r="D9" s="38" t="s">
        <v>36</v>
      </c>
      <c r="E9" s="38" t="s">
        <v>36</v>
      </c>
      <c r="F9" s="37" t="s">
        <v>36</v>
      </c>
    </row>
    <row r="10" spans="1:6" ht="16.2" thickTop="1" x14ac:dyDescent="0.3">
      <c r="A10" s="14" t="s">
        <v>1</v>
      </c>
      <c r="B10" s="8"/>
      <c r="D10" s="28"/>
      <c r="E10" s="27"/>
      <c r="F10" s="27"/>
    </row>
    <row r="11" spans="1:6" x14ac:dyDescent="0.3">
      <c r="A11" s="15" t="s">
        <v>2</v>
      </c>
      <c r="B11" s="9">
        <f>+B14+B15</f>
        <v>8954731586</v>
      </c>
      <c r="C11" s="9">
        <f t="shared" ref="C11:F11" si="0">+C14+C15</f>
        <v>0</v>
      </c>
      <c r="D11" s="9">
        <f t="shared" si="0"/>
        <v>0</v>
      </c>
      <c r="E11" s="9">
        <f t="shared" si="0"/>
        <v>0</v>
      </c>
      <c r="F11" s="9">
        <f t="shared" si="0"/>
        <v>8954731586</v>
      </c>
    </row>
    <row r="12" spans="1:6" x14ac:dyDescent="0.3">
      <c r="A12" s="16" t="s">
        <v>3</v>
      </c>
      <c r="B12" s="9">
        <f>+B19+B20+B21+B22+B23+B24+B25+B26+B27+B28</f>
        <v>104041721857</v>
      </c>
      <c r="C12" s="9">
        <f t="shared" ref="C12:F12" si="1">+C19+C20+C21+C22+C23+C24+C25+C26+C27+C28</f>
        <v>2839498487.6099997</v>
      </c>
      <c r="D12" s="9">
        <f t="shared" si="1"/>
        <v>55811</v>
      </c>
      <c r="E12" s="9">
        <f t="shared" si="1"/>
        <v>920960.5</v>
      </c>
      <c r="F12" s="9">
        <f t="shared" si="1"/>
        <v>106880355195.11</v>
      </c>
    </row>
    <row r="13" spans="1:6" ht="15.6" x14ac:dyDescent="0.3">
      <c r="A13" s="17" t="s">
        <v>4</v>
      </c>
      <c r="B13" s="9"/>
      <c r="C13" s="30"/>
      <c r="D13" s="35"/>
      <c r="E13" s="49"/>
      <c r="F13" s="34"/>
    </row>
    <row r="14" spans="1:6" x14ac:dyDescent="0.3">
      <c r="A14" s="18" t="s">
        <v>26</v>
      </c>
      <c r="B14" s="9">
        <v>609349000</v>
      </c>
      <c r="C14" s="29"/>
      <c r="D14" s="19"/>
      <c r="E14" s="48"/>
      <c r="F14" s="34">
        <f>+B14+C14+D14</f>
        <v>609349000</v>
      </c>
    </row>
    <row r="15" spans="1:6" x14ac:dyDescent="0.3">
      <c r="A15" s="20" t="s">
        <v>5</v>
      </c>
      <c r="B15" s="9">
        <f>B16+B17</f>
        <v>8345382586</v>
      </c>
      <c r="C15" s="31"/>
      <c r="D15" s="19"/>
      <c r="E15" s="48"/>
      <c r="F15" s="34">
        <f t="shared" ref="F15:F17" si="2">+B15+C15+D15</f>
        <v>8345382586</v>
      </c>
    </row>
    <row r="16" spans="1:6" x14ac:dyDescent="0.3">
      <c r="A16" s="19" t="s">
        <v>6</v>
      </c>
      <c r="B16" s="9">
        <v>8198382586</v>
      </c>
      <c r="C16" s="31"/>
      <c r="D16" s="19"/>
      <c r="E16" s="48"/>
      <c r="F16" s="34">
        <f t="shared" si="2"/>
        <v>8198382586</v>
      </c>
    </row>
    <row r="17" spans="1:9" x14ac:dyDescent="0.3">
      <c r="A17" s="19" t="s">
        <v>7</v>
      </c>
      <c r="B17" s="9">
        <v>147000000</v>
      </c>
      <c r="C17" s="31"/>
      <c r="D17" s="19"/>
      <c r="E17" s="48"/>
      <c r="F17" s="34">
        <f t="shared" si="2"/>
        <v>147000000</v>
      </c>
    </row>
    <row r="18" spans="1:9" ht="15.6" x14ac:dyDescent="0.3">
      <c r="A18" s="21" t="s">
        <v>8</v>
      </c>
      <c r="B18" s="9"/>
      <c r="C18" s="31"/>
      <c r="D18" s="19"/>
      <c r="E18" s="48"/>
      <c r="F18" s="34"/>
    </row>
    <row r="19" spans="1:9" x14ac:dyDescent="0.3">
      <c r="A19" s="22" t="s">
        <v>9</v>
      </c>
      <c r="B19" s="9">
        <v>38820000000</v>
      </c>
      <c r="C19" s="31"/>
      <c r="D19" s="19"/>
      <c r="E19" s="48"/>
      <c r="F19" s="34">
        <f>+B19+C19+D19</f>
        <v>38820000000</v>
      </c>
    </row>
    <row r="20" spans="1:9" x14ac:dyDescent="0.3">
      <c r="A20" s="22" t="s">
        <v>10</v>
      </c>
      <c r="B20" s="9">
        <v>11614899360</v>
      </c>
      <c r="C20" s="31"/>
      <c r="D20" s="19"/>
      <c r="E20" s="48"/>
      <c r="F20" s="34">
        <f t="shared" ref="F20:F26" si="3">+B20+C20+D20</f>
        <v>11614899360</v>
      </c>
      <c r="I20" s="33"/>
    </row>
    <row r="21" spans="1:9" x14ac:dyDescent="0.3">
      <c r="A21" s="22" t="s">
        <v>11</v>
      </c>
      <c r="B21" s="9">
        <v>2468194000</v>
      </c>
      <c r="C21" s="31"/>
      <c r="D21" s="19"/>
      <c r="E21" s="48"/>
      <c r="F21" s="34">
        <f t="shared" si="3"/>
        <v>2468194000</v>
      </c>
    </row>
    <row r="22" spans="1:9" x14ac:dyDescent="0.3">
      <c r="A22" s="19" t="s">
        <v>12</v>
      </c>
      <c r="B22" s="9">
        <v>9080000000</v>
      </c>
      <c r="C22" s="31"/>
      <c r="D22" s="19"/>
      <c r="E22" s="48"/>
      <c r="F22" s="34">
        <f t="shared" si="3"/>
        <v>9080000000</v>
      </c>
    </row>
    <row r="23" spans="1:9" x14ac:dyDescent="0.3">
      <c r="A23" s="19" t="s">
        <v>13</v>
      </c>
      <c r="B23" s="9">
        <v>21350000000</v>
      </c>
      <c r="C23" s="31"/>
      <c r="D23" s="19"/>
      <c r="E23" s="48"/>
      <c r="F23" s="34">
        <f t="shared" si="3"/>
        <v>21350000000</v>
      </c>
    </row>
    <row r="24" spans="1:9" x14ac:dyDescent="0.3">
      <c r="A24" s="22" t="s">
        <v>14</v>
      </c>
      <c r="B24" s="9">
        <v>11116378959</v>
      </c>
      <c r="C24" s="53">
        <v>310609856</v>
      </c>
      <c r="D24" s="19"/>
      <c r="E24" s="48"/>
      <c r="F24" s="34">
        <f t="shared" si="3"/>
        <v>11426988815</v>
      </c>
    </row>
    <row r="25" spans="1:9" x14ac:dyDescent="0.3">
      <c r="A25" s="22" t="s">
        <v>15</v>
      </c>
      <c r="B25" s="9">
        <v>400000000</v>
      </c>
      <c r="C25" s="39"/>
      <c r="D25" s="19"/>
      <c r="E25" s="48"/>
      <c r="F25" s="34">
        <f t="shared" si="3"/>
        <v>400000000</v>
      </c>
    </row>
    <row r="26" spans="1:9" x14ac:dyDescent="0.3">
      <c r="A26" s="23" t="s">
        <v>16</v>
      </c>
      <c r="B26" s="9">
        <v>3700000000</v>
      </c>
      <c r="C26" s="31">
        <v>692795000</v>
      </c>
      <c r="D26" s="19"/>
      <c r="E26" s="48"/>
      <c r="F26" s="34">
        <f t="shared" si="3"/>
        <v>4392795000</v>
      </c>
    </row>
    <row r="27" spans="1:9" x14ac:dyDescent="0.3">
      <c r="A27" s="22" t="s">
        <v>17</v>
      </c>
      <c r="B27" s="9">
        <v>5013449538</v>
      </c>
      <c r="C27" s="31">
        <v>1809093631.6099999</v>
      </c>
      <c r="D27" s="39">
        <v>55811</v>
      </c>
      <c r="E27" s="39">
        <f>170359+750601.5</f>
        <v>920960.5</v>
      </c>
      <c r="F27" s="34">
        <f>B27+C27+D27-E27</f>
        <v>6821678020.1099997</v>
      </c>
    </row>
    <row r="28" spans="1:9" x14ac:dyDescent="0.3">
      <c r="A28" s="22" t="s">
        <v>18</v>
      </c>
      <c r="B28" s="9">
        <v>478800000</v>
      </c>
      <c r="C28" s="31">
        <v>27000000</v>
      </c>
      <c r="D28" s="19"/>
      <c r="E28" s="48"/>
      <c r="F28" s="34">
        <f t="shared" ref="F28:F36" si="4">+B28+C28+D28</f>
        <v>505800000</v>
      </c>
    </row>
    <row r="29" spans="1:9" ht="15.6" x14ac:dyDescent="0.3">
      <c r="A29" s="24" t="s">
        <v>19</v>
      </c>
      <c r="B29" s="9"/>
      <c r="C29" s="31"/>
      <c r="D29" s="19"/>
      <c r="E29" s="48"/>
      <c r="F29" s="34">
        <f t="shared" si="4"/>
        <v>0</v>
      </c>
    </row>
    <row r="30" spans="1:9" x14ac:dyDescent="0.3">
      <c r="A30" s="22" t="s">
        <v>20</v>
      </c>
      <c r="B30" s="9">
        <v>2915004459</v>
      </c>
      <c r="C30" s="31">
        <v>386043840</v>
      </c>
      <c r="D30" s="19">
        <v>26400</v>
      </c>
      <c r="E30" s="48"/>
      <c r="F30" s="34">
        <f t="shared" si="4"/>
        <v>3301074699</v>
      </c>
    </row>
    <row r="31" spans="1:9" x14ac:dyDescent="0.3">
      <c r="A31" s="22" t="s">
        <v>25</v>
      </c>
      <c r="B31" s="9">
        <v>1641101517</v>
      </c>
      <c r="C31" s="31">
        <v>127148470</v>
      </c>
      <c r="D31" s="19">
        <v>8976</v>
      </c>
      <c r="E31" s="48"/>
      <c r="F31" s="34">
        <f t="shared" si="4"/>
        <v>1768258963</v>
      </c>
    </row>
    <row r="32" spans="1:9" x14ac:dyDescent="0.3">
      <c r="A32" s="22" t="s">
        <v>21</v>
      </c>
      <c r="B32" s="9">
        <v>29113604</v>
      </c>
      <c r="C32" s="31">
        <v>3605074</v>
      </c>
      <c r="D32" s="19">
        <v>264</v>
      </c>
      <c r="E32" s="48"/>
      <c r="F32" s="34">
        <f t="shared" si="4"/>
        <v>32718942</v>
      </c>
    </row>
    <row r="33" spans="1:8" x14ac:dyDescent="0.3">
      <c r="A33" s="22" t="s">
        <v>22</v>
      </c>
      <c r="B33" s="9">
        <v>2429473911</v>
      </c>
      <c r="C33" s="31">
        <v>360469440</v>
      </c>
      <c r="D33" s="19">
        <v>26400</v>
      </c>
      <c r="E33" s="48"/>
      <c r="F33" s="34">
        <f t="shared" si="4"/>
        <v>2789969751</v>
      </c>
    </row>
    <row r="34" spans="1:8" x14ac:dyDescent="0.3">
      <c r="A34" s="22" t="s">
        <v>38</v>
      </c>
      <c r="B34" s="9">
        <v>481886277</v>
      </c>
      <c r="C34" s="31"/>
      <c r="D34" s="19"/>
      <c r="E34" s="48"/>
      <c r="F34" s="34">
        <f t="shared" si="4"/>
        <v>481886277</v>
      </c>
    </row>
    <row r="35" spans="1:8" x14ac:dyDescent="0.3">
      <c r="A35" s="18" t="s">
        <v>23</v>
      </c>
      <c r="B35" s="9">
        <v>9365598342</v>
      </c>
      <c r="C35" s="31">
        <v>923313038.41999996</v>
      </c>
      <c r="D35" s="19">
        <v>55811</v>
      </c>
      <c r="E35" s="48"/>
      <c r="F35" s="34">
        <f t="shared" si="4"/>
        <v>10288967191.42</v>
      </c>
    </row>
    <row r="36" spans="1:8" ht="15" thickBot="1" x14ac:dyDescent="0.35">
      <c r="A36" s="25" t="s">
        <v>24</v>
      </c>
      <c r="B36" s="10">
        <v>155000000</v>
      </c>
      <c r="C36" s="32">
        <v>1077286992.6099999</v>
      </c>
      <c r="D36" s="36"/>
      <c r="E36" s="36"/>
      <c r="F36" s="43">
        <f t="shared" si="4"/>
        <v>1232286992.6099999</v>
      </c>
      <c r="H36" s="33"/>
    </row>
    <row r="37" spans="1:8" ht="15" thickTop="1" x14ac:dyDescent="0.3">
      <c r="C37" s="33"/>
      <c r="H37" s="33"/>
    </row>
    <row r="38" spans="1:8" x14ac:dyDescent="0.3">
      <c r="C38" s="33"/>
    </row>
    <row r="39" spans="1:8" x14ac:dyDescent="0.3">
      <c r="C39" s="33"/>
    </row>
    <row r="41" spans="1:8" x14ac:dyDescent="0.3">
      <c r="B41" s="40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2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A2" sqref="A2"/>
    </sheetView>
  </sheetViews>
  <sheetFormatPr defaultRowHeight="14.4" x14ac:dyDescent="0.3"/>
  <cols>
    <col min="1" max="1" width="82.6640625" customWidth="1"/>
    <col min="2" max="2" width="35.109375" customWidth="1"/>
    <col min="3" max="3" width="33.109375" customWidth="1"/>
    <col min="4" max="4" width="29.33203125" customWidth="1"/>
    <col min="5" max="5" width="26.44140625" customWidth="1"/>
    <col min="7" max="7" width="10.88671875" bestFit="1" customWidth="1"/>
    <col min="9" max="9" width="14.88671875" bestFit="1" customWidth="1"/>
  </cols>
  <sheetData>
    <row r="1" spans="1:9" x14ac:dyDescent="0.3">
      <c r="A1" s="1"/>
      <c r="B1" s="2"/>
    </row>
    <row r="2" spans="1:9" ht="19.2" x14ac:dyDescent="0.35">
      <c r="A2" s="13" t="s">
        <v>0</v>
      </c>
      <c r="B2" s="12"/>
    </row>
    <row r="3" spans="1:9" x14ac:dyDescent="0.3">
      <c r="B3" s="2"/>
    </row>
    <row r="4" spans="1:9" ht="17.399999999999999" x14ac:dyDescent="0.3">
      <c r="A4" s="11" t="s">
        <v>42</v>
      </c>
      <c r="B4" s="11"/>
    </row>
    <row r="5" spans="1:9" ht="18" thickBot="1" x14ac:dyDescent="0.35">
      <c r="A5" s="3"/>
      <c r="B5" s="2"/>
    </row>
    <row r="6" spans="1:9" ht="15" customHeight="1" thickTop="1" x14ac:dyDescent="0.3">
      <c r="A6" s="4"/>
      <c r="B6" s="68" t="s">
        <v>27</v>
      </c>
      <c r="C6" s="70" t="s">
        <v>30</v>
      </c>
      <c r="D6" s="70" t="s">
        <v>28</v>
      </c>
      <c r="E6" s="70" t="s">
        <v>29</v>
      </c>
    </row>
    <row r="7" spans="1:9" x14ac:dyDescent="0.3">
      <c r="A7" s="5"/>
      <c r="B7" s="69"/>
      <c r="C7" s="71"/>
      <c r="D7" s="71"/>
      <c r="E7" s="71"/>
    </row>
    <row r="8" spans="1:9" ht="24.75" customHeight="1" x14ac:dyDescent="0.3">
      <c r="A8" s="5"/>
      <c r="B8" s="69"/>
      <c r="C8" s="71"/>
      <c r="D8" s="71"/>
      <c r="E8" s="71"/>
    </row>
    <row r="9" spans="1:9" ht="21" customHeight="1" thickBot="1" x14ac:dyDescent="0.35">
      <c r="A9" s="6"/>
      <c r="B9" s="26" t="s">
        <v>45</v>
      </c>
      <c r="C9" s="37" t="s">
        <v>45</v>
      </c>
      <c r="D9" s="38" t="s">
        <v>45</v>
      </c>
      <c r="E9" s="37" t="s">
        <v>45</v>
      </c>
    </row>
    <row r="10" spans="1:9" ht="16.2" thickTop="1" x14ac:dyDescent="0.3">
      <c r="A10" s="14" t="s">
        <v>1</v>
      </c>
      <c r="B10" s="54"/>
      <c r="C10" s="55"/>
      <c r="D10" s="56"/>
      <c r="E10" s="57"/>
      <c r="I10" s="40"/>
    </row>
    <row r="11" spans="1:9" x14ac:dyDescent="0.3">
      <c r="A11" s="15" t="s">
        <v>2</v>
      </c>
      <c r="B11" s="58">
        <f>B14+B15</f>
        <v>8037837346</v>
      </c>
      <c r="C11" s="59"/>
      <c r="D11" s="60">
        <v>51814.96</v>
      </c>
      <c r="E11" s="61">
        <f>B11+C11+D11</f>
        <v>8037889160.96</v>
      </c>
    </row>
    <row r="12" spans="1:9" x14ac:dyDescent="0.3">
      <c r="A12" s="16" t="s">
        <v>3</v>
      </c>
      <c r="B12" s="58">
        <f>B19+B20+B21+B22+B23+B24+B25+B26+B27+B28</f>
        <v>103369393751</v>
      </c>
      <c r="C12" s="62">
        <f>SUM(C19:C28)</f>
        <v>2657244179.2600002</v>
      </c>
      <c r="D12" s="60">
        <f>D27</f>
        <v>51814.96</v>
      </c>
      <c r="E12" s="61">
        <f>B12+C12+D12</f>
        <v>106026689745.22</v>
      </c>
    </row>
    <row r="13" spans="1:9" ht="15.6" x14ac:dyDescent="0.3">
      <c r="A13" s="17" t="s">
        <v>4</v>
      </c>
      <c r="B13" s="58"/>
      <c r="C13" s="63"/>
      <c r="D13" s="64"/>
      <c r="E13" s="61"/>
    </row>
    <row r="14" spans="1:9" x14ac:dyDescent="0.3">
      <c r="A14" s="18" t="s">
        <v>26</v>
      </c>
      <c r="B14" s="58">
        <v>610000000</v>
      </c>
      <c r="C14" s="59"/>
      <c r="D14" s="60"/>
      <c r="E14" s="61">
        <f>B14+C14+D14</f>
        <v>610000000</v>
      </c>
    </row>
    <row r="15" spans="1:9" x14ac:dyDescent="0.3">
      <c r="A15" s="20" t="s">
        <v>5</v>
      </c>
      <c r="B15" s="58">
        <f>B16+B17</f>
        <v>7427837346</v>
      </c>
      <c r="C15" s="59"/>
      <c r="D15" s="60">
        <v>51814.96</v>
      </c>
      <c r="E15" s="61">
        <f>B15+C15+D15</f>
        <v>7427889160.96</v>
      </c>
    </row>
    <row r="16" spans="1:9" x14ac:dyDescent="0.3">
      <c r="A16" s="19" t="s">
        <v>6</v>
      </c>
      <c r="B16" s="58">
        <v>7280837346</v>
      </c>
      <c r="C16" s="59"/>
      <c r="D16" s="60">
        <v>51814.96</v>
      </c>
      <c r="E16" s="61">
        <f>B16+C16+D16</f>
        <v>7280889160.96</v>
      </c>
    </row>
    <row r="17" spans="1:5" x14ac:dyDescent="0.3">
      <c r="A17" s="19" t="s">
        <v>7</v>
      </c>
      <c r="B17" s="58">
        <v>147000000</v>
      </c>
      <c r="C17" s="59"/>
      <c r="D17" s="60"/>
      <c r="E17" s="61">
        <f t="shared" ref="E17" si="0">B17+C17+D17</f>
        <v>147000000</v>
      </c>
    </row>
    <row r="18" spans="1:5" ht="15.6" x14ac:dyDescent="0.3">
      <c r="A18" s="21" t="s">
        <v>8</v>
      </c>
      <c r="B18" s="58"/>
      <c r="C18" s="59"/>
      <c r="D18" s="60"/>
      <c r="E18" s="61"/>
    </row>
    <row r="19" spans="1:5" x14ac:dyDescent="0.3">
      <c r="A19" s="22" t="s">
        <v>37</v>
      </c>
      <c r="B19" s="58">
        <v>40140000000</v>
      </c>
      <c r="C19" s="59"/>
      <c r="D19" s="60"/>
      <c r="E19" s="61">
        <f>B19+C19+D19</f>
        <v>40140000000</v>
      </c>
    </row>
    <row r="20" spans="1:5" x14ac:dyDescent="0.3">
      <c r="A20" s="22" t="s">
        <v>10</v>
      </c>
      <c r="B20" s="58">
        <v>11684740353</v>
      </c>
      <c r="C20" s="59"/>
      <c r="D20" s="60"/>
      <c r="E20" s="61">
        <f>B20+C20+D20</f>
        <v>11684740353</v>
      </c>
    </row>
    <row r="21" spans="1:5" x14ac:dyDescent="0.3">
      <c r="A21" s="22" t="s">
        <v>11</v>
      </c>
      <c r="B21" s="58">
        <v>2200000000</v>
      </c>
      <c r="C21" s="59"/>
      <c r="D21" s="60"/>
      <c r="E21" s="61">
        <f>B21+C21+D21</f>
        <v>2200000000</v>
      </c>
    </row>
    <row r="22" spans="1:5" x14ac:dyDescent="0.3">
      <c r="A22" s="22" t="s">
        <v>12</v>
      </c>
      <c r="B22" s="58">
        <v>7500000000</v>
      </c>
      <c r="C22" s="62">
        <v>700000000</v>
      </c>
      <c r="D22" s="60"/>
      <c r="E22" s="61">
        <f>B22+C22+D22</f>
        <v>8200000000</v>
      </c>
    </row>
    <row r="23" spans="1:5" x14ac:dyDescent="0.3">
      <c r="A23" s="22" t="s">
        <v>13</v>
      </c>
      <c r="B23" s="58">
        <v>21820000000</v>
      </c>
      <c r="C23" s="59"/>
      <c r="D23" s="60"/>
      <c r="E23" s="61">
        <f>B23+C23+D23</f>
        <v>21820000000</v>
      </c>
    </row>
    <row r="24" spans="1:5" x14ac:dyDescent="0.3">
      <c r="A24" s="22" t="s">
        <v>14</v>
      </c>
      <c r="B24" s="58">
        <v>9166515348</v>
      </c>
      <c r="C24" s="62">
        <v>1193000000</v>
      </c>
      <c r="D24" s="60"/>
      <c r="E24" s="61">
        <f>B24+C24</f>
        <v>10359515348</v>
      </c>
    </row>
    <row r="25" spans="1:5" x14ac:dyDescent="0.3">
      <c r="A25" s="22" t="s">
        <v>15</v>
      </c>
      <c r="B25" s="58">
        <v>400000000</v>
      </c>
      <c r="C25" s="60"/>
      <c r="D25" s="60"/>
      <c r="E25" s="61">
        <f t="shared" ref="E25" si="1">B25+C25</f>
        <v>400000000</v>
      </c>
    </row>
    <row r="26" spans="1:5" x14ac:dyDescent="0.3">
      <c r="A26" s="23" t="s">
        <v>16</v>
      </c>
      <c r="B26" s="58">
        <v>4430000000</v>
      </c>
      <c r="C26" s="62">
        <v>270000000</v>
      </c>
      <c r="D26" s="60"/>
      <c r="E26" s="61">
        <f>B26+C26</f>
        <v>4700000000</v>
      </c>
    </row>
    <row r="27" spans="1:5" x14ac:dyDescent="0.3">
      <c r="A27" s="22" t="s">
        <v>17</v>
      </c>
      <c r="B27" s="58">
        <v>5549338050</v>
      </c>
      <c r="C27" s="62">
        <v>426208179.25999999</v>
      </c>
      <c r="D27" s="60">
        <v>51814.96</v>
      </c>
      <c r="E27" s="61">
        <f>+B27+C27+D27</f>
        <v>5975598044.2200003</v>
      </c>
    </row>
    <row r="28" spans="1:5" x14ac:dyDescent="0.3">
      <c r="A28" s="22" t="s">
        <v>18</v>
      </c>
      <c r="B28" s="58">
        <v>478800000</v>
      </c>
      <c r="C28" s="62">
        <v>68036000</v>
      </c>
      <c r="D28" s="60"/>
      <c r="E28" s="61">
        <f>+B28+C28+D28</f>
        <v>546836000</v>
      </c>
    </row>
    <row r="29" spans="1:5" ht="15.6" x14ac:dyDescent="0.3">
      <c r="A29" s="24" t="s">
        <v>19</v>
      </c>
      <c r="B29" s="58"/>
      <c r="C29" s="59"/>
      <c r="D29" s="60"/>
      <c r="E29" s="61"/>
    </row>
    <row r="30" spans="1:5" x14ac:dyDescent="0.3">
      <c r="A30" s="22" t="s">
        <v>20</v>
      </c>
      <c r="B30" s="58">
        <v>3439374166</v>
      </c>
      <c r="C30" s="62">
        <v>18161000</v>
      </c>
      <c r="D30" s="60"/>
      <c r="E30" s="61">
        <f>+B30+C30+D30</f>
        <v>3457535166</v>
      </c>
    </row>
    <row r="31" spans="1:5" x14ac:dyDescent="0.3">
      <c r="A31" s="22" t="s">
        <v>25</v>
      </c>
      <c r="B31" s="58">
        <v>1869387218</v>
      </c>
      <c r="C31" s="62">
        <v>7606403</v>
      </c>
      <c r="D31" s="60"/>
      <c r="E31" s="61">
        <f t="shared" ref="E31:E36" si="2">+B31+C31+D31</f>
        <v>1876993621</v>
      </c>
    </row>
    <row r="32" spans="1:5" x14ac:dyDescent="0.3">
      <c r="A32" s="22" t="s">
        <v>21</v>
      </c>
      <c r="B32" s="58">
        <v>51534311</v>
      </c>
      <c r="C32" s="62">
        <v>3615</v>
      </c>
      <c r="D32" s="60"/>
      <c r="E32" s="61">
        <f t="shared" si="2"/>
        <v>51537926</v>
      </c>
    </row>
    <row r="33" spans="1:7" x14ac:dyDescent="0.3">
      <c r="A33" s="22" t="s">
        <v>43</v>
      </c>
      <c r="B33" s="58">
        <v>192470400</v>
      </c>
      <c r="C33" s="62">
        <v>187000</v>
      </c>
      <c r="D33" s="60"/>
      <c r="E33" s="61">
        <f t="shared" si="2"/>
        <v>192657400</v>
      </c>
    </row>
    <row r="34" spans="1:7" x14ac:dyDescent="0.3">
      <c r="A34" s="22" t="s">
        <v>44</v>
      </c>
      <c r="B34" s="58">
        <v>3243150167</v>
      </c>
      <c r="C34" s="62">
        <v>54000</v>
      </c>
      <c r="D34" s="60"/>
      <c r="E34" s="61">
        <f t="shared" si="2"/>
        <v>3243204167</v>
      </c>
    </row>
    <row r="35" spans="1:7" x14ac:dyDescent="0.3">
      <c r="A35" s="18" t="s">
        <v>23</v>
      </c>
      <c r="B35" s="58">
        <v>8719187465</v>
      </c>
      <c r="C35" s="62">
        <v>10015970</v>
      </c>
      <c r="D35" s="60">
        <v>51814.96</v>
      </c>
      <c r="E35" s="61">
        <f>+B35+C35+D35</f>
        <v>8729255249.9599991</v>
      </c>
    </row>
    <row r="36" spans="1:7" ht="15" thickBot="1" x14ac:dyDescent="0.35">
      <c r="A36" s="25" t="s">
        <v>24</v>
      </c>
      <c r="B36" s="65">
        <v>0</v>
      </c>
      <c r="C36" s="66">
        <v>241019172.25999999</v>
      </c>
      <c r="D36" s="67"/>
      <c r="E36" s="66">
        <f t="shared" si="2"/>
        <v>241019172.25999999</v>
      </c>
      <c r="G36" s="33"/>
    </row>
    <row r="37" spans="1:7" ht="15" thickTop="1" x14ac:dyDescent="0.3">
      <c r="C37" s="33"/>
      <c r="G37" s="33"/>
    </row>
  </sheetData>
  <sheetProtection sheet="1" objects="1" scenarios="1"/>
  <mergeCells count="4">
    <mergeCell ref="B6:B8"/>
    <mergeCell ref="C6:C8"/>
    <mergeCell ref="D6:D8"/>
    <mergeCell ref="E6:E8"/>
  </mergeCells>
  <pageMargins left="0.70866141732283472" right="0" top="0" bottom="0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SR 2016</vt:lpstr>
      <vt:lpstr>KR k 30.9.2015 </vt:lpstr>
      <vt:lpstr>KR k 31.12.2015 </vt:lpstr>
      <vt:lpstr>KR k 30.9.2016 </vt:lpstr>
      <vt:lpstr>List1</vt:lpstr>
      <vt:lpstr>'KR k 30.9.2015 '!Oblast_tisku</vt:lpstr>
      <vt:lpstr>'KR k 30.9.2016 '!Oblast_tisku</vt:lpstr>
      <vt:lpstr>'KR k 31.12.2015 '!Oblast_tisku</vt:lpstr>
      <vt:lpstr>'SR 2016'!Oblast_tisku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2016-10-13T11:13:57Z</cp:lastPrinted>
  <dcterms:created xsi:type="dcterms:W3CDTF">2013-03-11T12:08:20Z</dcterms:created>
  <dcterms:modified xsi:type="dcterms:W3CDTF">2016-10-13T11:18:13Z</dcterms:modified>
</cp:coreProperties>
</file>