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15" windowWidth="17640" windowHeight="771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Položky!$A$1:$G$49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C1" i="2" l="1"/>
  <c r="C3" i="3"/>
  <c r="D21" i="1" l="1"/>
  <c r="D20" i="1"/>
  <c r="D19" i="1"/>
  <c r="D18" i="1"/>
  <c r="D17" i="1"/>
  <c r="D16" i="1"/>
  <c r="D15" i="1"/>
  <c r="BE48" i="3"/>
  <c r="BD48" i="3"/>
  <c r="BC48" i="3"/>
  <c r="BB48" i="3"/>
  <c r="BA48" i="3"/>
  <c r="BE47" i="3"/>
  <c r="BD47" i="3"/>
  <c r="BC47" i="3"/>
  <c r="BB47" i="3"/>
  <c r="BA47" i="3"/>
  <c r="BE46" i="3"/>
  <c r="BD46" i="3"/>
  <c r="BC46" i="3"/>
  <c r="BB46" i="3"/>
  <c r="BA46" i="3"/>
  <c r="BE45" i="3"/>
  <c r="BD45" i="3"/>
  <c r="BC45" i="3"/>
  <c r="BB45" i="3"/>
  <c r="BA45" i="3"/>
  <c r="BE44" i="3"/>
  <c r="BD44" i="3"/>
  <c r="BC44" i="3"/>
  <c r="BB44" i="3"/>
  <c r="BA44" i="3"/>
  <c r="BE43" i="3"/>
  <c r="BD43" i="3"/>
  <c r="BC43" i="3"/>
  <c r="BB43" i="3"/>
  <c r="BA43" i="3"/>
  <c r="BE42" i="3"/>
  <c r="BE49" i="3" s="1"/>
  <c r="I13" i="2" s="1"/>
  <c r="BD42" i="3"/>
  <c r="BC42" i="3"/>
  <c r="BC49" i="3" s="1"/>
  <c r="G13" i="2" s="1"/>
  <c r="BB42" i="3"/>
  <c r="BA42" i="3"/>
  <c r="BA49" i="3" s="1"/>
  <c r="E13" i="2" s="1"/>
  <c r="B13" i="2"/>
  <c r="A13" i="2"/>
  <c r="BD49" i="3"/>
  <c r="H13" i="2" s="1"/>
  <c r="BB49" i="3"/>
  <c r="F13" i="2" s="1"/>
  <c r="G49" i="3"/>
  <c r="C49" i="3"/>
  <c r="BE39" i="3"/>
  <c r="BD39" i="3"/>
  <c r="BC39" i="3"/>
  <c r="BA39" i="3"/>
  <c r="BB39" i="3"/>
  <c r="BE38" i="3"/>
  <c r="BD38" i="3"/>
  <c r="BC38" i="3"/>
  <c r="BA38" i="3"/>
  <c r="BB38" i="3"/>
  <c r="BE37" i="3"/>
  <c r="BD37" i="3"/>
  <c r="BC37" i="3"/>
  <c r="BA37" i="3"/>
  <c r="BB37" i="3"/>
  <c r="BE36" i="3"/>
  <c r="BD36" i="3"/>
  <c r="BD40" i="3" s="1"/>
  <c r="H12" i="2" s="1"/>
  <c r="BC36" i="3"/>
  <c r="BA36" i="3"/>
  <c r="BA40" i="3" s="1"/>
  <c r="E12" i="2" s="1"/>
  <c r="B12" i="2"/>
  <c r="A12" i="2"/>
  <c r="BE40" i="3"/>
  <c r="I12" i="2" s="1"/>
  <c r="BC40" i="3"/>
  <c r="G12" i="2" s="1"/>
  <c r="C40" i="3"/>
  <c r="BE33" i="3"/>
  <c r="BD33" i="3"/>
  <c r="BC33" i="3"/>
  <c r="BA33" i="3"/>
  <c r="BB33" i="3"/>
  <c r="BE32" i="3"/>
  <c r="BD32" i="3"/>
  <c r="BC32" i="3"/>
  <c r="BA32" i="3"/>
  <c r="BB32" i="3"/>
  <c r="BE31" i="3"/>
  <c r="BD31" i="3"/>
  <c r="BC31" i="3"/>
  <c r="BA31" i="3"/>
  <c r="BB31" i="3"/>
  <c r="BE30" i="3"/>
  <c r="BD30" i="3"/>
  <c r="BC30" i="3"/>
  <c r="BA30" i="3"/>
  <c r="BB30" i="3"/>
  <c r="BE29" i="3"/>
  <c r="BD29" i="3"/>
  <c r="BC29" i="3"/>
  <c r="BA29" i="3"/>
  <c r="G34" i="3"/>
  <c r="B11" i="2"/>
  <c r="A11" i="2"/>
  <c r="BE34" i="3"/>
  <c r="I11" i="2" s="1"/>
  <c r="BC34" i="3"/>
  <c r="G11" i="2" s="1"/>
  <c r="BA34" i="3"/>
  <c r="E11" i="2" s="1"/>
  <c r="C34" i="3"/>
  <c r="BE26" i="3"/>
  <c r="BD26" i="3"/>
  <c r="BC26" i="3"/>
  <c r="BA26" i="3"/>
  <c r="BB26" i="3"/>
  <c r="BE25" i="3"/>
  <c r="BD25" i="3"/>
  <c r="BC25" i="3"/>
  <c r="BA25" i="3"/>
  <c r="BB25" i="3"/>
  <c r="BE24" i="3"/>
  <c r="BD24" i="3"/>
  <c r="BC24" i="3"/>
  <c r="BA24" i="3"/>
  <c r="BB24" i="3"/>
  <c r="BE23" i="3"/>
  <c r="BD23" i="3"/>
  <c r="BC23" i="3"/>
  <c r="BA23" i="3"/>
  <c r="BB23" i="3"/>
  <c r="BE22" i="3"/>
  <c r="BD22" i="3"/>
  <c r="BC22" i="3"/>
  <c r="BA22" i="3"/>
  <c r="BB22" i="3"/>
  <c r="BE21" i="3"/>
  <c r="BD21" i="3"/>
  <c r="BC21" i="3"/>
  <c r="BA21" i="3"/>
  <c r="BB21" i="3"/>
  <c r="BE20" i="3"/>
  <c r="BD20" i="3"/>
  <c r="BC20" i="3"/>
  <c r="BA20" i="3"/>
  <c r="BB20" i="3"/>
  <c r="BE19" i="3"/>
  <c r="BE27" i="3" s="1"/>
  <c r="I10" i="2" s="1"/>
  <c r="BD19" i="3"/>
  <c r="BC19" i="3"/>
  <c r="BC27" i="3" s="1"/>
  <c r="G10" i="2" s="1"/>
  <c r="BA19" i="3"/>
  <c r="BB19" i="3"/>
  <c r="BE18" i="3"/>
  <c r="BD18" i="3"/>
  <c r="BD27" i="3" s="1"/>
  <c r="H10" i="2" s="1"/>
  <c r="BC18" i="3"/>
  <c r="BA18" i="3"/>
  <c r="B10" i="2"/>
  <c r="A10" i="2"/>
  <c r="BA27" i="3"/>
  <c r="E10" i="2" s="1"/>
  <c r="C27" i="3"/>
  <c r="BE15" i="3"/>
  <c r="BE16" i="3" s="1"/>
  <c r="I9" i="2" s="1"/>
  <c r="BD15" i="3"/>
  <c r="BD16" i="3" s="1"/>
  <c r="H9" i="2" s="1"/>
  <c r="BC15" i="3"/>
  <c r="BB15" i="3"/>
  <c r="BB16" i="3" s="1"/>
  <c r="F9" i="2" s="1"/>
  <c r="G15" i="3"/>
  <c r="BA15" i="3" s="1"/>
  <c r="BA16" i="3" s="1"/>
  <c r="E9" i="2" s="1"/>
  <c r="B9" i="2"/>
  <c r="A9" i="2"/>
  <c r="BC16" i="3"/>
  <c r="G9" i="2" s="1"/>
  <c r="C16" i="3"/>
  <c r="BE12" i="3"/>
  <c r="BE13" i="3" s="1"/>
  <c r="I8" i="2" s="1"/>
  <c r="BD12" i="3"/>
  <c r="BD13" i="3" s="1"/>
  <c r="H8" i="2" s="1"/>
  <c r="BC12" i="3"/>
  <c r="BC13" i="3" s="1"/>
  <c r="G8" i="2" s="1"/>
  <c r="BB12" i="3"/>
  <c r="BB13" i="3" s="1"/>
  <c r="F8" i="2" s="1"/>
  <c r="G12" i="3"/>
  <c r="BA12" i="3" s="1"/>
  <c r="BA13" i="3" s="1"/>
  <c r="E8" i="2" s="1"/>
  <c r="B8" i="2"/>
  <c r="A8" i="2"/>
  <c r="C13" i="3"/>
  <c r="BE9" i="3"/>
  <c r="BD9" i="3"/>
  <c r="BC9" i="3"/>
  <c r="BB9" i="3"/>
  <c r="G9" i="3"/>
  <c r="BA9" i="3" s="1"/>
  <c r="BE8" i="3"/>
  <c r="BD8" i="3"/>
  <c r="BD10" i="3" s="1"/>
  <c r="H7" i="2" s="1"/>
  <c r="BC8" i="3"/>
  <c r="BB8" i="3"/>
  <c r="BB10" i="3" s="1"/>
  <c r="F7" i="2" s="1"/>
  <c r="G8" i="3"/>
  <c r="BA8" i="3" s="1"/>
  <c r="B7" i="2"/>
  <c r="A7" i="2"/>
  <c r="BE10" i="3"/>
  <c r="I7" i="2" s="1"/>
  <c r="C10" i="3"/>
  <c r="E4" i="3"/>
  <c r="C4" i="3"/>
  <c r="F3" i="3"/>
  <c r="C2" i="2"/>
  <c r="C33" i="1"/>
  <c r="F33" i="1" s="1"/>
  <c r="C31" i="1"/>
  <c r="C9" i="1"/>
  <c r="G7" i="1"/>
  <c r="D2" i="1"/>
  <c r="C2" i="1"/>
  <c r="BD34" i="3" l="1"/>
  <c r="H11" i="2" s="1"/>
  <c r="H14" i="2"/>
  <c r="C17" i="1" s="1"/>
  <c r="BC10" i="3"/>
  <c r="G7" i="2" s="1"/>
  <c r="G14" i="2" s="1"/>
  <c r="C18" i="1" s="1"/>
  <c r="I14" i="2"/>
  <c r="C21" i="1" s="1"/>
  <c r="G27" i="3"/>
  <c r="G40" i="3"/>
  <c r="BA10" i="3"/>
  <c r="E7" i="2" s="1"/>
  <c r="E14" i="2" s="1"/>
  <c r="BB18" i="3"/>
  <c r="BB27" i="3" s="1"/>
  <c r="F10" i="2" s="1"/>
  <c r="BB29" i="3"/>
  <c r="BB34" i="3" s="1"/>
  <c r="F11" i="2" s="1"/>
  <c r="BB36" i="3"/>
  <c r="BB40" i="3" s="1"/>
  <c r="F12" i="2" s="1"/>
  <c r="G10" i="3"/>
  <c r="G13" i="3"/>
  <c r="G16" i="3"/>
  <c r="F14" i="2" l="1"/>
  <c r="C16" i="1" s="1"/>
  <c r="G26" i="2"/>
  <c r="I26" i="2" s="1"/>
  <c r="G25" i="2"/>
  <c r="I25" i="2" s="1"/>
  <c r="G21" i="1" s="1"/>
  <c r="G24" i="2"/>
  <c r="I24" i="2" s="1"/>
  <c r="G20" i="1" s="1"/>
  <c r="G23" i="2"/>
  <c r="I23" i="2" s="1"/>
  <c r="G19" i="1" s="1"/>
  <c r="G22" i="2"/>
  <c r="I22" i="2" s="1"/>
  <c r="G18" i="1" s="1"/>
  <c r="G21" i="2"/>
  <c r="I21" i="2" s="1"/>
  <c r="G17" i="1" s="1"/>
  <c r="G20" i="2"/>
  <c r="I20" i="2" s="1"/>
  <c r="G16" i="1" s="1"/>
  <c r="G19" i="2"/>
  <c r="I19" i="2" s="1"/>
  <c r="C15" i="1"/>
  <c r="C19" i="1" s="1"/>
  <c r="C22" i="1" s="1"/>
  <c r="H27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<sst xmlns="http://schemas.openxmlformats.org/spreadsheetml/2006/main" count="225" uniqueCount="163">
  <si>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</si>
  <si>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</si>
  <si>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</si>
  <si>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</si>
  <si>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</si>
  <si>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</si>
  <si>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</si>
  <si>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</si>
  <si>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</si>
  <si>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</si>
  <si>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</si>
  <si>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</si>
  <si>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</si>
  <si>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</si>
  <si>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</si>
  <si>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</si>
  <si>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</si>
  <si>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</si>
  <si>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</si>
  <si>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</si>
  <si>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</si>
  <si>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</si>
  <si>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</si>
  <si>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</si>
  <si>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</si>
  <si>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</si>
  <si>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</si>
  <si>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</si>
  <si>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</si>
  <si>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</si>
  <si>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</si>
  <si>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</si>
  <si>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</si>
  <si>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</si>
  <si>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</si>
  <si>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</si>
  <si>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</si>
  <si>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</si>
  <si>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</si>
  <si>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</si>
  <si>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</si>
  <si>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</si>
  <si>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</si>
  <si>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</si>
  <si>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</si>
  <si>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</si>
  <si>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</si>
  <si>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</si>
  <si>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</si>
  <si>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</si>
  <si>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</si>
  <si>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</si>
  <si>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</si>
  <si>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</si>
  <si>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</si>
  <si>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</si>
  <si>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</si>
  <si>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</si>
  <si>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</si>
  <si>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</si>
  <si>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</si>
  <si>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</si>
  <si>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</si>
  <si>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</si>
  <si>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</si>
  <si>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</si>
  <si>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</si>
  <si>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</si>
  <si>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</si>
  <si>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</si>
  <si>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</si>
  <si>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</si>
  <si>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</si>
  <si>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</si>
  <si>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</si>
  <si>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</si>
  <si>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</si>
  <si>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01</t>
  </si>
  <si>
    <t>REKONSTRUKCE BUDOVY A</t>
  </si>
  <si>
    <t>3P1</t>
  </si>
  <si>
    <t>Přípravné a pomocné práce</t>
  </si>
  <si>
    <t>767587001RT1</t>
  </si>
  <si>
    <t>Podhledy kazetové čtvercové, rošt, kazety 60x60cm vč. dodávky kazet</t>
  </si>
  <si>
    <t>m2</t>
  </si>
  <si>
    <t>3P1-01</t>
  </si>
  <si>
    <t xml:space="preserve">Příplatek za kotvení podhledu do sklobet.stěn </t>
  </si>
  <si>
    <t>96Br</t>
  </si>
  <si>
    <t>Bourací práce</t>
  </si>
  <si>
    <t>965081713RT2</t>
  </si>
  <si>
    <t>Bourání dlaždic keramických tl. 1 cm, nad 1 m2 sbíječka dlaždice keramické</t>
  </si>
  <si>
    <t>9ZX</t>
  </si>
  <si>
    <t>999281111R00</t>
  </si>
  <si>
    <t xml:space="preserve">Přesun hmot pro opravy a údržbu do výšky 25 m </t>
  </si>
  <si>
    <t>t</t>
  </si>
  <si>
    <t>771KD</t>
  </si>
  <si>
    <t>Pokládka podlahových dlaždic</t>
  </si>
  <si>
    <t>771101121R00</t>
  </si>
  <si>
    <t>Provedení penetrace podkladu adhezní vrstvou vč. dodávky materiálu</t>
  </si>
  <si>
    <t>771475014RT1</t>
  </si>
  <si>
    <t xml:space="preserve">Obklad soklíků keram.rovných, tmel,10x10 cm </t>
  </si>
  <si>
    <t>m</t>
  </si>
  <si>
    <t>771479001R00</t>
  </si>
  <si>
    <t xml:space="preserve">Řezání dlaždic keramických pro soklíky </t>
  </si>
  <si>
    <t>771575109RT2</t>
  </si>
  <si>
    <t xml:space="preserve">Montáž podlah keram.,režné hladké, tmel </t>
  </si>
  <si>
    <t>771579795R00</t>
  </si>
  <si>
    <t xml:space="preserve">Příplatek za spárování vodotěsnou hmotou - plošně </t>
  </si>
  <si>
    <t>597</t>
  </si>
  <si>
    <t>Dod-Dlažba keramická, dle výběru investora</t>
  </si>
  <si>
    <t>PC01</t>
  </si>
  <si>
    <t xml:space="preserve">D+M Lišta přechodová PVC-dlažba OZN Z19 </t>
  </si>
  <si>
    <t>PC02</t>
  </si>
  <si>
    <t xml:space="preserve">D+M Lišta přechodová dlažba-dlažba OZN Z19a </t>
  </si>
  <si>
    <t>998771202R00</t>
  </si>
  <si>
    <t xml:space="preserve">Přesun hmot pro podlahy z dlaždic, výšky do 12 m </t>
  </si>
  <si>
    <t>776PV</t>
  </si>
  <si>
    <t>776511820R00</t>
  </si>
  <si>
    <t xml:space="preserve">Odstranění PVC podlah lepených s podložkou </t>
  </si>
  <si>
    <t>776521100R00</t>
  </si>
  <si>
    <t xml:space="preserve">Lepení povlakových podlah z pásů PVC na lepidlo </t>
  </si>
  <si>
    <t>283</t>
  </si>
  <si>
    <t xml:space="preserve">Dodávka-Lišta PVC- Soklík v.100mm vč. instalace </t>
  </si>
  <si>
    <t>284</t>
  </si>
  <si>
    <t>Dodávka - Podlahovina zátěž.vinylová tl.2 mm protiskluzná</t>
  </si>
  <si>
    <t>998776202R00</t>
  </si>
  <si>
    <t xml:space="preserve">Přesun hmot pro podlahy povlakové, výšky do 12 m </t>
  </si>
  <si>
    <t>777St</t>
  </si>
  <si>
    <t>Pokládání vyrov.potěru</t>
  </si>
  <si>
    <t>777551460R00</t>
  </si>
  <si>
    <t>Podlaha ze stěrky samonivelač. cement. T1 tl. 5 mm stř. provoz, vč. penetrace a ochr. nátěru</t>
  </si>
  <si>
    <t>777553210R00</t>
  </si>
  <si>
    <t xml:space="preserve">Vyrovnání podlah, samonivel. hmota Nivelit tl. 2mm </t>
  </si>
  <si>
    <t>777553219R00</t>
  </si>
  <si>
    <t xml:space="preserve">Příplatek za další 2 mm, samonivel. hmota </t>
  </si>
  <si>
    <t>998777202R00</t>
  </si>
  <si>
    <t xml:space="preserve">Přesun hmot pro podlahy syntetické, výšky do 12 m </t>
  </si>
  <si>
    <t>D96S</t>
  </si>
  <si>
    <t>Odklízení sutě</t>
  </si>
  <si>
    <t>979012112R00</t>
  </si>
  <si>
    <t xml:space="preserve">Svislá doprava suti na výšku do 3,5 m </t>
  </si>
  <si>
    <t>979012119R00</t>
  </si>
  <si>
    <t xml:space="preserve">Příplatek k suti za každých dalších 3,5 m výšky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</si>
  <si>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</si>
  <si>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</si>
  <si>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</si>
  <si>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</si>
  <si>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</si>
  <si>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</si>
  <si>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</si>
  <si>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</si>
  <si>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979999996T00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</si>
  <si>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</si>
  <si>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</si>
  <si>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</si>
  <si>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</si>
  <si>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</si>
  <si>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</si>
  <si>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</si>
  <si>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</si>
  <si>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</si>
  <si>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Česká republika - Úřad práce ČR  Krajská pobočka</t>
  </si>
  <si>
    <t>Stavební práce II.</t>
  </si>
  <si>
    <t>ÚP ČR-BLANSKO-REKONSTRUKCE BUDOVY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</si>
</sst>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9" fontId="22" fillId="0" borderId="45" xfId="1" applyNumberFormat="1" applyFont="1" applyBorder="1"/>
    <xf numFmtId="49" fontId="22" fillId="0" borderId="45" xfId="1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>
      <selection activeCell="D7" sqref="D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1</v>
      </c>
      <c r="D2" s="5" t="str">
        <f>Rekapitulace!G2</f>
        <v>Stavební práce II.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77</v>
      </c>
      <c r="B5" s="18"/>
      <c r="C5" s="19" t="s">
        <v>78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/>
      <c r="B7" s="25"/>
      <c r="C7" s="26" t="s">
        <v>162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0"/>
      <c r="D8" s="200"/>
      <c r="E8" s="201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0">
        <f>Projektant</f>
        <v>0</v>
      </c>
      <c r="D9" s="200"/>
      <c r="E9" s="201"/>
      <c r="F9" s="13"/>
      <c r="G9" s="34"/>
      <c r="H9" s="35"/>
    </row>
    <row r="10" spans="1:57" x14ac:dyDescent="0.2">
      <c r="A10" s="29" t="s">
        <v>15</v>
      </c>
      <c r="B10" s="13"/>
      <c r="C10" s="200" t="s">
        <v>160</v>
      </c>
      <c r="D10" s="200"/>
      <c r="E10" s="200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0"/>
      <c r="D11" s="200"/>
      <c r="E11" s="200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2"/>
      <c r="D12" s="202"/>
      <c r="E12" s="202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Rekapitulace!A19</f>
        <v>Ztížené výrobní podmínky</v>
      </c>
      <c r="E15" s="58"/>
      <c r="F15" s="59"/>
      <c r="G15" s="56">
        <f>Rekapitulace!I19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Rekapitulace!A20</f>
        <v>Oborová přirážka</v>
      </c>
      <c r="E16" s="60"/>
      <c r="F16" s="61"/>
      <c r="G16" s="56">
        <f>Rekapitulace!I20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Rekapitulace!A21</f>
        <v>Přesun stavebních kapacit</v>
      </c>
      <c r="E17" s="60"/>
      <c r="F17" s="61"/>
      <c r="G17" s="56">
        <f>Rekapitulace!I21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Rekapitulace!A22</f>
        <v>Mimostaveništní doprava</v>
      </c>
      <c r="E18" s="60"/>
      <c r="F18" s="61"/>
      <c r="G18" s="56">
        <f>Rekapitulace!I22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Rekapitulace!A23</f>
        <v>Zařízení staveniště</v>
      </c>
      <c r="E19" s="60"/>
      <c r="F19" s="61"/>
      <c r="G19" s="56">
        <f>Rekapitulace!I23</f>
        <v>0</v>
      </c>
    </row>
    <row r="20" spans="1:7" ht="15.95" customHeight="1" x14ac:dyDescent="0.2">
      <c r="A20" s="64"/>
      <c r="B20" s="55"/>
      <c r="C20" s="56"/>
      <c r="D20" s="9" t="str">
        <f>Rekapitulace!A24</f>
        <v>Provoz investora</v>
      </c>
      <c r="E20" s="60"/>
      <c r="F20" s="61"/>
      <c r="G20" s="56">
        <f>Rekapitulace!I24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Rekapitulace!A25</f>
        <v>Kompletační činnost (IČD)</v>
      </c>
      <c r="E21" s="60"/>
      <c r="F21" s="61"/>
      <c r="G21" s="56">
        <f>Rekapitulace!I25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03" t="s">
        <v>34</v>
      </c>
      <c r="B23" s="204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20</v>
      </c>
      <c r="D30" s="86" t="s">
        <v>44</v>
      </c>
      <c r="E30" s="88"/>
      <c r="F30" s="205">
        <f>C23-F32</f>
        <v>0</v>
      </c>
      <c r="G30" s="206"/>
    </row>
    <row r="31" spans="1:7" x14ac:dyDescent="0.2">
      <c r="A31" s="85" t="s">
        <v>45</v>
      </c>
      <c r="B31" s="86"/>
      <c r="C31" s="87">
        <f>SazbaDPH1</f>
        <v>20</v>
      </c>
      <c r="D31" s="86" t="s">
        <v>46</v>
      </c>
      <c r="E31" s="88"/>
      <c r="F31" s="205">
        <f>ROUND(PRODUCT(F30,C31/100),0)</f>
        <v>0</v>
      </c>
      <c r="G31" s="206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05">
        <v>0</v>
      </c>
      <c r="G32" s="206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05">
        <f>ROUND(PRODUCT(F32,C33/100),0)</f>
        <v>0</v>
      </c>
      <c r="G33" s="206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07">
        <f>ROUND(SUM(F30:F33),0)</f>
        <v>0</v>
      </c>
      <c r="G34" s="208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199"/>
      <c r="C37" s="199"/>
      <c r="D37" s="199"/>
      <c r="E37" s="199"/>
      <c r="F37" s="199"/>
      <c r="G37" s="199"/>
      <c r="H37" t="s">
        <v>6</v>
      </c>
    </row>
    <row r="38" spans="1:8" ht="12.75" customHeight="1" x14ac:dyDescent="0.2">
      <c r="A38" s="96"/>
      <c r="B38" s="199"/>
      <c r="C38" s="199"/>
      <c r="D38" s="199"/>
      <c r="E38" s="199"/>
      <c r="F38" s="199"/>
      <c r="G38" s="199"/>
      <c r="H38" t="s">
        <v>6</v>
      </c>
    </row>
    <row r="39" spans="1:8" x14ac:dyDescent="0.2">
      <c r="A39" s="96"/>
      <c r="B39" s="199"/>
      <c r="C39" s="199"/>
      <c r="D39" s="199"/>
      <c r="E39" s="199"/>
      <c r="F39" s="199"/>
      <c r="G39" s="199"/>
      <c r="H39" t="s">
        <v>6</v>
      </c>
    </row>
    <row r="40" spans="1:8" x14ac:dyDescent="0.2">
      <c r="A40" s="96"/>
      <c r="B40" s="199"/>
      <c r="C40" s="199"/>
      <c r="D40" s="199"/>
      <c r="E40" s="199"/>
      <c r="F40" s="199"/>
      <c r="G40" s="199"/>
      <c r="H40" t="s">
        <v>6</v>
      </c>
    </row>
    <row r="41" spans="1:8" x14ac:dyDescent="0.2">
      <c r="A41" s="96"/>
      <c r="B41" s="199"/>
      <c r="C41" s="199"/>
      <c r="D41" s="199"/>
      <c r="E41" s="199"/>
      <c r="F41" s="199"/>
      <c r="G41" s="199"/>
      <c r="H41" t="s">
        <v>6</v>
      </c>
    </row>
    <row r="42" spans="1:8" x14ac:dyDescent="0.2">
      <c r="A42" s="96"/>
      <c r="B42" s="199"/>
      <c r="C42" s="199"/>
      <c r="D42" s="199"/>
      <c r="E42" s="199"/>
      <c r="F42" s="199"/>
      <c r="G42" s="199"/>
      <c r="H42" t="s">
        <v>6</v>
      </c>
    </row>
    <row r="43" spans="1:8" x14ac:dyDescent="0.2">
      <c r="A43" s="96"/>
      <c r="B43" s="199"/>
      <c r="C43" s="199"/>
      <c r="D43" s="199"/>
      <c r="E43" s="199"/>
      <c r="F43" s="199"/>
      <c r="G43" s="199"/>
      <c r="H43" t="s">
        <v>6</v>
      </c>
    </row>
    <row r="44" spans="1:8" x14ac:dyDescent="0.2">
      <c r="A44" s="96"/>
      <c r="B44" s="199"/>
      <c r="C44" s="199"/>
      <c r="D44" s="199"/>
      <c r="E44" s="199"/>
      <c r="F44" s="199"/>
      <c r="G44" s="199"/>
      <c r="H44" t="s">
        <v>6</v>
      </c>
    </row>
    <row r="45" spans="1:8" ht="0.75" customHeight="1" x14ac:dyDescent="0.2">
      <c r="A45" s="96"/>
      <c r="B45" s="199"/>
      <c r="C45" s="199"/>
      <c r="D45" s="199"/>
      <c r="E45" s="199"/>
      <c r="F45" s="199"/>
      <c r="G45" s="199"/>
      <c r="H45" t="s">
        <v>6</v>
      </c>
    </row>
    <row r="46" spans="1:8" x14ac:dyDescent="0.2">
      <c r="B46" s="198"/>
      <c r="C46" s="198"/>
      <c r="D46" s="198"/>
      <c r="E46" s="198"/>
      <c r="F46" s="198"/>
      <c r="G46" s="198"/>
    </row>
    <row r="47" spans="1:8" x14ac:dyDescent="0.2">
      <c r="B47" s="198"/>
      <c r="C47" s="198"/>
      <c r="D47" s="198"/>
      <c r="E47" s="198"/>
      <c r="F47" s="198"/>
      <c r="G47" s="198"/>
    </row>
    <row r="48" spans="1:8" x14ac:dyDescent="0.2">
      <c r="B48" s="198"/>
      <c r="C48" s="198"/>
      <c r="D48" s="198"/>
      <c r="E48" s="198"/>
      <c r="F48" s="198"/>
      <c r="G48" s="198"/>
    </row>
    <row r="49" spans="2:7" x14ac:dyDescent="0.2">
      <c r="B49" s="198"/>
      <c r="C49" s="198"/>
      <c r="D49" s="198"/>
      <c r="E49" s="198"/>
      <c r="F49" s="198"/>
      <c r="G49" s="198"/>
    </row>
    <row r="50" spans="2:7" x14ac:dyDescent="0.2">
      <c r="B50" s="198"/>
      <c r="C50" s="198"/>
      <c r="D50" s="198"/>
      <c r="E50" s="198"/>
      <c r="F50" s="198"/>
      <c r="G50" s="198"/>
    </row>
    <row r="51" spans="2:7" x14ac:dyDescent="0.2">
      <c r="B51" s="198"/>
      <c r="C51" s="198"/>
      <c r="D51" s="198"/>
      <c r="E51" s="198"/>
      <c r="F51" s="198"/>
      <c r="G51" s="198"/>
    </row>
    <row r="52" spans="2:7" x14ac:dyDescent="0.2">
      <c r="B52" s="198"/>
      <c r="C52" s="198"/>
      <c r="D52" s="198"/>
      <c r="E52" s="198"/>
      <c r="F52" s="198"/>
      <c r="G52" s="198"/>
    </row>
    <row r="53" spans="2:7" x14ac:dyDescent="0.2">
      <c r="B53" s="198"/>
      <c r="C53" s="198"/>
      <c r="D53" s="198"/>
      <c r="E53" s="198"/>
      <c r="F53" s="198"/>
      <c r="G53" s="198"/>
    </row>
    <row r="54" spans="2:7" x14ac:dyDescent="0.2">
      <c r="B54" s="198"/>
      <c r="C54" s="198"/>
      <c r="D54" s="198"/>
      <c r="E54" s="198"/>
      <c r="F54" s="198"/>
      <c r="G54" s="198"/>
    </row>
    <row r="55" spans="2:7" x14ac:dyDescent="0.2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L6" sqref="L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49</v>
      </c>
      <c r="B1" s="210"/>
      <c r="C1" s="97" t="str">
        <f>CONCATENATE(cislostavby," ",nazevstavby)</f>
        <v xml:space="preserve"> ÚP ČR-BLANSKO-REKONSTRUKCE BUDOVY</v>
      </c>
      <c r="D1" s="196"/>
      <c r="E1" s="197"/>
      <c r="F1" s="196"/>
      <c r="G1" s="98" t="s">
        <v>50</v>
      </c>
      <c r="H1" s="99" t="s">
        <v>75</v>
      </c>
      <c r="I1" s="100"/>
    </row>
    <row r="2" spans="1:57" ht="13.5" thickBot="1" x14ac:dyDescent="0.25">
      <c r="A2" s="211" t="s">
        <v>51</v>
      </c>
      <c r="B2" s="212"/>
      <c r="C2" s="101" t="str">
        <f>CONCATENATE(cisloobjektu," ",nazevobjektu)</f>
        <v>01 REKONSTRUKCE BUDOVY A</v>
      </c>
      <c r="D2" s="102"/>
      <c r="E2" s="103"/>
      <c r="F2" s="102"/>
      <c r="G2" s="213" t="s">
        <v>161</v>
      </c>
      <c r="H2" s="214"/>
      <c r="I2" s="215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4" t="s">
        <v>52</v>
      </c>
      <c r="B4" s="105"/>
      <c r="C4" s="105"/>
      <c r="D4" s="105"/>
      <c r="E4" s="106"/>
      <c r="F4" s="105"/>
      <c r="G4" s="105"/>
      <c r="H4" s="105"/>
      <c r="I4" s="105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7"/>
      <c r="B6" s="108" t="s">
        <v>53</v>
      </c>
      <c r="C6" s="108"/>
      <c r="D6" s="109"/>
      <c r="E6" s="110" t="s">
        <v>54</v>
      </c>
      <c r="F6" s="111" t="s">
        <v>55</v>
      </c>
      <c r="G6" s="111" t="s">
        <v>56</v>
      </c>
      <c r="H6" s="111" t="s">
        <v>57</v>
      </c>
      <c r="I6" s="112" t="s">
        <v>31</v>
      </c>
    </row>
    <row r="7" spans="1:57" s="35" customFormat="1" x14ac:dyDescent="0.2">
      <c r="A7" s="192" t="str">
        <f>Položky!B7</f>
        <v>3P1</v>
      </c>
      <c r="B7" s="113" t="str">
        <f>Položky!C7</f>
        <v>Přípravné a pomocné práce</v>
      </c>
      <c r="C7" s="66"/>
      <c r="D7" s="114"/>
      <c r="E7" s="193">
        <f>Položky!BA10</f>
        <v>0</v>
      </c>
      <c r="F7" s="194">
        <f>Položky!BB10</f>
        <v>0</v>
      </c>
      <c r="G7" s="194">
        <f>Položky!BC10</f>
        <v>0</v>
      </c>
      <c r="H7" s="194">
        <f>Položky!BD10</f>
        <v>0</v>
      </c>
      <c r="I7" s="195">
        <f>Položky!BE10</f>
        <v>0</v>
      </c>
    </row>
    <row r="8" spans="1:57" s="35" customFormat="1" x14ac:dyDescent="0.2">
      <c r="A8" s="192" t="str">
        <f>Položky!B11</f>
        <v>96Br</v>
      </c>
      <c r="B8" s="113" t="str">
        <f>Položky!C11</f>
        <v>Bourací práce</v>
      </c>
      <c r="C8" s="66"/>
      <c r="D8" s="114"/>
      <c r="E8" s="193">
        <f>Položky!BA13</f>
        <v>0</v>
      </c>
      <c r="F8" s="194">
        <f>Položky!BB13</f>
        <v>0</v>
      </c>
      <c r="G8" s="194">
        <f>Položky!BC13</f>
        <v>0</v>
      </c>
      <c r="H8" s="194">
        <f>Položky!BD13</f>
        <v>0</v>
      </c>
      <c r="I8" s="195">
        <f>Položky!BE13</f>
        <v>0</v>
      </c>
    </row>
    <row r="9" spans="1:57" s="35" customFormat="1" x14ac:dyDescent="0.2">
      <c r="A9" s="192" t="str">
        <f>Položky!B14</f>
        <v>9ZX</v>
      </c>
      <c r="B9" s="113" t="str">
        <f>Položky!C14</f>
        <v>Přípravné a pomocné práce</v>
      </c>
      <c r="C9" s="66"/>
      <c r="D9" s="114"/>
      <c r="E9" s="193">
        <f>Položky!BA16</f>
        <v>0</v>
      </c>
      <c r="F9" s="194">
        <f>Položky!BB16</f>
        <v>0</v>
      </c>
      <c r="G9" s="194">
        <f>Položky!BC16</f>
        <v>0</v>
      </c>
      <c r="H9" s="194">
        <f>Položky!BD16</f>
        <v>0</v>
      </c>
      <c r="I9" s="195">
        <f>Položky!BE16</f>
        <v>0</v>
      </c>
    </row>
    <row r="10" spans="1:57" s="35" customFormat="1" x14ac:dyDescent="0.2">
      <c r="A10" s="192" t="str">
        <f>Položky!B17</f>
        <v>771KD</v>
      </c>
      <c r="B10" s="113" t="str">
        <f>Položky!C17</f>
        <v>Pokládka podlahových dlaždic</v>
      </c>
      <c r="C10" s="66"/>
      <c r="D10" s="114"/>
      <c r="E10" s="193">
        <f>Položky!BA27</f>
        <v>0</v>
      </c>
      <c r="F10" s="194">
        <f>Položky!BB27</f>
        <v>0</v>
      </c>
      <c r="G10" s="194">
        <f>Položky!BC27</f>
        <v>0</v>
      </c>
      <c r="H10" s="194">
        <f>Položky!BD27</f>
        <v>0</v>
      </c>
      <c r="I10" s="195">
        <f>Položky!BE27</f>
        <v>0</v>
      </c>
    </row>
    <row r="11" spans="1:57" s="35" customFormat="1" x14ac:dyDescent="0.2">
      <c r="A11" s="192" t="str">
        <f>Položky!B28</f>
        <v>776PV</v>
      </c>
      <c r="B11" s="113" t="str">
        <f>Položky!C28</f>
        <v>Přípravné a pomocné práce</v>
      </c>
      <c r="C11" s="66"/>
      <c r="D11" s="114"/>
      <c r="E11" s="193">
        <f>Položky!BA34</f>
        <v>0</v>
      </c>
      <c r="F11" s="194">
        <f>Položky!BB34</f>
        <v>0</v>
      </c>
      <c r="G11" s="194">
        <f>Položky!BC34</f>
        <v>0</v>
      </c>
      <c r="H11" s="194">
        <f>Položky!BD34</f>
        <v>0</v>
      </c>
      <c r="I11" s="195">
        <f>Položky!BE34</f>
        <v>0</v>
      </c>
    </row>
    <row r="12" spans="1:57" s="35" customFormat="1" x14ac:dyDescent="0.2">
      <c r="A12" s="192" t="str">
        <f>Položky!B35</f>
        <v>777St</v>
      </c>
      <c r="B12" s="113" t="str">
        <f>Položky!C35</f>
        <v>Pokládání vyrov.potěru</v>
      </c>
      <c r="C12" s="66"/>
      <c r="D12" s="114"/>
      <c r="E12" s="193">
        <f>Položky!BA40</f>
        <v>0</v>
      </c>
      <c r="F12" s="194">
        <f>Položky!BB40</f>
        <v>0</v>
      </c>
      <c r="G12" s="194">
        <f>Položky!BC40</f>
        <v>0</v>
      </c>
      <c r="H12" s="194">
        <f>Položky!BD40</f>
        <v>0</v>
      </c>
      <c r="I12" s="195">
        <f>Položky!BE40</f>
        <v>0</v>
      </c>
    </row>
    <row r="13" spans="1:57" s="35" customFormat="1" ht="13.5" thickBot="1" x14ac:dyDescent="0.25">
      <c r="A13" s="192" t="str">
        <f>Položky!B41</f>
        <v>D96S</v>
      </c>
      <c r="B13" s="113" t="str">
        <f>Položky!C41</f>
        <v>Odklízení sutě</v>
      </c>
      <c r="C13" s="66"/>
      <c r="D13" s="114"/>
      <c r="E13" s="193">
        <f>Položky!BA49</f>
        <v>0</v>
      </c>
      <c r="F13" s="194">
        <f>Položky!BB49</f>
        <v>0</v>
      </c>
      <c r="G13" s="194">
        <f>Položky!BC49</f>
        <v>0</v>
      </c>
      <c r="H13" s="194">
        <f>Položky!BD49</f>
        <v>0</v>
      </c>
      <c r="I13" s="195">
        <f>Položky!BE49</f>
        <v>0</v>
      </c>
    </row>
    <row r="14" spans="1:57" s="121" customFormat="1" ht="13.5" thickBot="1" x14ac:dyDescent="0.25">
      <c r="A14" s="115"/>
      <c r="B14" s="116" t="s">
        <v>58</v>
      </c>
      <c r="C14" s="116"/>
      <c r="D14" s="117"/>
      <c r="E14" s="118">
        <f>SUM(E7:E13)</f>
        <v>0</v>
      </c>
      <c r="F14" s="119">
        <f>SUM(F7:F13)</f>
        <v>0</v>
      </c>
      <c r="G14" s="119">
        <f>SUM(G7:G13)</f>
        <v>0</v>
      </c>
      <c r="H14" s="119">
        <f>SUM(H7:H13)</f>
        <v>0</v>
      </c>
      <c r="I14" s="120">
        <f>SUM(I7:I13)</f>
        <v>0</v>
      </c>
    </row>
    <row r="15" spans="1:57" x14ac:dyDescent="0.2">
      <c r="A15" s="66"/>
      <c r="B15" s="66"/>
      <c r="C15" s="66"/>
      <c r="D15" s="66"/>
      <c r="E15" s="66"/>
      <c r="F15" s="66"/>
      <c r="G15" s="66"/>
      <c r="H15" s="66"/>
      <c r="I15" s="66"/>
    </row>
    <row r="16" spans="1:57" ht="19.5" customHeight="1" x14ac:dyDescent="0.25">
      <c r="A16" s="105" t="s">
        <v>59</v>
      </c>
      <c r="B16" s="105"/>
      <c r="C16" s="105"/>
      <c r="D16" s="105"/>
      <c r="E16" s="105"/>
      <c r="F16" s="105"/>
      <c r="G16" s="122"/>
      <c r="H16" s="105"/>
      <c r="I16" s="105"/>
      <c r="BA16" s="41"/>
      <c r="BB16" s="41"/>
      <c r="BC16" s="41"/>
      <c r="BD16" s="41"/>
      <c r="BE16" s="41"/>
    </row>
    <row r="17" spans="1:53" ht="13.5" thickBot="1" x14ac:dyDescent="0.25">
      <c r="A17" s="77"/>
      <c r="B17" s="77"/>
      <c r="C17" s="77"/>
      <c r="D17" s="77"/>
      <c r="E17" s="77"/>
      <c r="F17" s="77"/>
      <c r="G17" s="77"/>
      <c r="H17" s="77"/>
      <c r="I17" s="77"/>
    </row>
    <row r="18" spans="1:53" x14ac:dyDescent="0.2">
      <c r="A18" s="71" t="s">
        <v>60</v>
      </c>
      <c r="B18" s="72"/>
      <c r="C18" s="72"/>
      <c r="D18" s="123"/>
      <c r="E18" s="124" t="s">
        <v>61</v>
      </c>
      <c r="F18" s="125" t="s">
        <v>62</v>
      </c>
      <c r="G18" s="126" t="s">
        <v>63</v>
      </c>
      <c r="H18" s="127"/>
      <c r="I18" s="128" t="s">
        <v>61</v>
      </c>
    </row>
    <row r="19" spans="1:53" x14ac:dyDescent="0.2">
      <c r="A19" s="64" t="s">
        <v>152</v>
      </c>
      <c r="B19" s="55"/>
      <c r="C19" s="55"/>
      <c r="D19" s="129"/>
      <c r="E19" s="130">
        <v>0</v>
      </c>
      <c r="F19" s="131">
        <v>0</v>
      </c>
      <c r="G19" s="132">
        <f t="shared" ref="G19:G26" si="0">CHOOSE(BA19+1,HSV+PSV,HSV+PSV+Mont,HSV+PSV+Dodavka+Mont,HSV,PSV,Mont,Dodavka,Mont+Dodavka,0)</f>
        <v>0</v>
      </c>
      <c r="H19" s="133"/>
      <c r="I19" s="134">
        <f t="shared" ref="I19:I26" si="1">E19+F19*G19/100</f>
        <v>0</v>
      </c>
      <c r="BA19">
        <v>1</v>
      </c>
    </row>
    <row r="20" spans="1:53" x14ac:dyDescent="0.2">
      <c r="A20" s="64" t="s">
        <v>153</v>
      </c>
      <c r="B20" s="55"/>
      <c r="C20" s="55"/>
      <c r="D20" s="129"/>
      <c r="E20" s="130">
        <v>0</v>
      </c>
      <c r="F20" s="131">
        <v>0</v>
      </c>
      <c r="G20" s="132">
        <f t="shared" si="0"/>
        <v>0</v>
      </c>
      <c r="H20" s="133"/>
      <c r="I20" s="134">
        <f t="shared" si="1"/>
        <v>0</v>
      </c>
      <c r="BA20">
        <v>2</v>
      </c>
    </row>
    <row r="21" spans="1:53" x14ac:dyDescent="0.2">
      <c r="A21" s="64" t="s">
        <v>154</v>
      </c>
      <c r="B21" s="55"/>
      <c r="C21" s="55"/>
      <c r="D21" s="129"/>
      <c r="E21" s="130">
        <v>0</v>
      </c>
      <c r="F21" s="131">
        <v>0</v>
      </c>
      <c r="G21" s="132">
        <f t="shared" si="0"/>
        <v>0</v>
      </c>
      <c r="H21" s="133"/>
      <c r="I21" s="134">
        <f t="shared" si="1"/>
        <v>0</v>
      </c>
      <c r="BA21">
        <v>1</v>
      </c>
    </row>
    <row r="22" spans="1:53" x14ac:dyDescent="0.2">
      <c r="A22" s="64" t="s">
        <v>155</v>
      </c>
      <c r="B22" s="55"/>
      <c r="C22" s="55"/>
      <c r="D22" s="129"/>
      <c r="E22" s="130">
        <v>0</v>
      </c>
      <c r="F22" s="131">
        <v>0</v>
      </c>
      <c r="G22" s="132">
        <f t="shared" si="0"/>
        <v>0</v>
      </c>
      <c r="H22" s="133"/>
      <c r="I22" s="134">
        <f t="shared" si="1"/>
        <v>0</v>
      </c>
      <c r="BA22">
        <v>1</v>
      </c>
    </row>
    <row r="23" spans="1:53" x14ac:dyDescent="0.2">
      <c r="A23" s="64" t="s">
        <v>156</v>
      </c>
      <c r="B23" s="55"/>
      <c r="C23" s="55"/>
      <c r="D23" s="129"/>
      <c r="E23" s="130">
        <v>0</v>
      </c>
      <c r="F23" s="131">
        <v>0</v>
      </c>
      <c r="G23" s="132">
        <f t="shared" si="0"/>
        <v>0</v>
      </c>
      <c r="H23" s="133"/>
      <c r="I23" s="134">
        <f t="shared" si="1"/>
        <v>0</v>
      </c>
      <c r="BA23">
        <v>2</v>
      </c>
    </row>
    <row r="24" spans="1:53" x14ac:dyDescent="0.2">
      <c r="A24" s="64" t="s">
        <v>157</v>
      </c>
      <c r="B24" s="55"/>
      <c r="C24" s="55"/>
      <c r="D24" s="129"/>
      <c r="E24" s="130">
        <v>0</v>
      </c>
      <c r="F24" s="131">
        <v>0</v>
      </c>
      <c r="G24" s="132">
        <f t="shared" si="0"/>
        <v>0</v>
      </c>
      <c r="H24" s="133"/>
      <c r="I24" s="134">
        <f t="shared" si="1"/>
        <v>0</v>
      </c>
      <c r="BA24">
        <v>1</v>
      </c>
    </row>
    <row r="25" spans="1:53" x14ac:dyDescent="0.2">
      <c r="A25" s="64" t="s">
        <v>158</v>
      </c>
      <c r="B25" s="55"/>
      <c r="C25" s="55"/>
      <c r="D25" s="129"/>
      <c r="E25" s="130">
        <v>0</v>
      </c>
      <c r="F25" s="131">
        <v>0</v>
      </c>
      <c r="G25" s="132">
        <f t="shared" si="0"/>
        <v>0</v>
      </c>
      <c r="H25" s="133"/>
      <c r="I25" s="134">
        <f t="shared" si="1"/>
        <v>0</v>
      </c>
      <c r="BA25">
        <v>2</v>
      </c>
    </row>
    <row r="26" spans="1:53" x14ac:dyDescent="0.2">
      <c r="A26" s="64" t="s">
        <v>159</v>
      </c>
      <c r="B26" s="55"/>
      <c r="C26" s="55"/>
      <c r="D26" s="129"/>
      <c r="E26" s="130">
        <v>0</v>
      </c>
      <c r="F26" s="131">
        <v>0</v>
      </c>
      <c r="G26" s="132">
        <f t="shared" si="0"/>
        <v>0</v>
      </c>
      <c r="H26" s="133"/>
      <c r="I26" s="134">
        <f t="shared" si="1"/>
        <v>0</v>
      </c>
      <c r="BA26">
        <v>2</v>
      </c>
    </row>
    <row r="27" spans="1:53" ht="13.5" thickBot="1" x14ac:dyDescent="0.25">
      <c r="A27" s="135"/>
      <c r="B27" s="136" t="s">
        <v>64</v>
      </c>
      <c r="C27" s="137"/>
      <c r="D27" s="138"/>
      <c r="E27" s="139"/>
      <c r="F27" s="140"/>
      <c r="G27" s="140"/>
      <c r="H27" s="216">
        <f>SUM(I19:I26)</f>
        <v>0</v>
      </c>
      <c r="I27" s="217"/>
    </row>
    <row r="29" spans="1:53" x14ac:dyDescent="0.2">
      <c r="B29" s="121"/>
      <c r="F29" s="141"/>
      <c r="G29" s="142"/>
      <c r="H29" s="142"/>
      <c r="I29" s="143"/>
    </row>
    <row r="30" spans="1:53" x14ac:dyDescent="0.2">
      <c r="F30" s="141"/>
      <c r="G30" s="142"/>
      <c r="H30" s="142"/>
      <c r="I30" s="143"/>
    </row>
    <row r="31" spans="1:53" x14ac:dyDescent="0.2">
      <c r="F31" s="141"/>
      <c r="G31" s="142"/>
      <c r="H31" s="142"/>
      <c r="I31" s="143"/>
    </row>
    <row r="32" spans="1:53" x14ac:dyDescent="0.2">
      <c r="F32" s="141"/>
      <c r="G32" s="142"/>
      <c r="H32" s="142"/>
      <c r="I32" s="143"/>
    </row>
    <row r="33" spans="6:9" x14ac:dyDescent="0.2">
      <c r="F33" s="141"/>
      <c r="G33" s="142"/>
      <c r="H33" s="142"/>
      <c r="I33" s="143"/>
    </row>
    <row r="34" spans="6:9" x14ac:dyDescent="0.2">
      <c r="F34" s="141"/>
      <c r="G34" s="142"/>
      <c r="H34" s="142"/>
      <c r="I34" s="143"/>
    </row>
    <row r="35" spans="6:9" x14ac:dyDescent="0.2">
      <c r="F35" s="141"/>
      <c r="G35" s="142"/>
      <c r="H35" s="142"/>
      <c r="I35" s="143"/>
    </row>
    <row r="36" spans="6:9" x14ac:dyDescent="0.2">
      <c r="F36" s="141"/>
      <c r="G36" s="142"/>
      <c r="H36" s="142"/>
      <c r="I36" s="143"/>
    </row>
    <row r="37" spans="6:9" x14ac:dyDescent="0.2">
      <c r="F37" s="141"/>
      <c r="G37" s="142"/>
      <c r="H37" s="142"/>
      <c r="I37" s="143"/>
    </row>
    <row r="38" spans="6:9" x14ac:dyDescent="0.2">
      <c r="F38" s="141"/>
      <c r="G38" s="142"/>
      <c r="H38" s="142"/>
      <c r="I38" s="143"/>
    </row>
    <row r="39" spans="6:9" x14ac:dyDescent="0.2">
      <c r="F39" s="141"/>
      <c r="G39" s="142"/>
      <c r="H39" s="142"/>
      <c r="I39" s="143"/>
    </row>
    <row r="40" spans="6:9" x14ac:dyDescent="0.2">
      <c r="F40" s="141"/>
      <c r="G40" s="142"/>
      <c r="H40" s="142"/>
      <c r="I40" s="143"/>
    </row>
    <row r="41" spans="6:9" x14ac:dyDescent="0.2">
      <c r="F41" s="141"/>
      <c r="G41" s="142"/>
      <c r="H41" s="142"/>
      <c r="I41" s="143"/>
    </row>
    <row r="42" spans="6:9" x14ac:dyDescent="0.2">
      <c r="F42" s="141"/>
      <c r="G42" s="142"/>
      <c r="H42" s="142"/>
      <c r="I42" s="143"/>
    </row>
    <row r="43" spans="6:9" x14ac:dyDescent="0.2">
      <c r="F43" s="141"/>
      <c r="G43" s="142"/>
      <c r="H43" s="142"/>
      <c r="I43" s="143"/>
    </row>
    <row r="44" spans="6:9" x14ac:dyDescent="0.2">
      <c r="F44" s="141"/>
      <c r="G44" s="142"/>
      <c r="H44" s="142"/>
      <c r="I44" s="143"/>
    </row>
    <row r="45" spans="6:9" x14ac:dyDescent="0.2">
      <c r="F45" s="141"/>
      <c r="G45" s="142"/>
      <c r="H45" s="142"/>
      <c r="I45" s="143"/>
    </row>
    <row r="46" spans="6:9" x14ac:dyDescent="0.2">
      <c r="F46" s="141"/>
      <c r="G46" s="142"/>
      <c r="H46" s="142"/>
      <c r="I46" s="143"/>
    </row>
    <row r="47" spans="6:9" x14ac:dyDescent="0.2">
      <c r="F47" s="141"/>
      <c r="G47" s="142"/>
      <c r="H47" s="142"/>
      <c r="I47" s="143"/>
    </row>
    <row r="48" spans="6:9" x14ac:dyDescent="0.2">
      <c r="F48" s="141"/>
      <c r="G48" s="142"/>
      <c r="H48" s="142"/>
      <c r="I48" s="143"/>
    </row>
    <row r="49" spans="6:9" x14ac:dyDescent="0.2">
      <c r="F49" s="141"/>
      <c r="G49" s="142"/>
      <c r="H49" s="142"/>
      <c r="I49" s="143"/>
    </row>
    <row r="50" spans="6:9" x14ac:dyDescent="0.2">
      <c r="F50" s="141"/>
      <c r="G50" s="142"/>
      <c r="H50" s="142"/>
      <c r="I50" s="143"/>
    </row>
    <row r="51" spans="6:9" x14ac:dyDescent="0.2">
      <c r="F51" s="141"/>
      <c r="G51" s="142"/>
      <c r="H51" s="142"/>
      <c r="I51" s="143"/>
    </row>
    <row r="52" spans="6:9" x14ac:dyDescent="0.2">
      <c r="F52" s="141"/>
      <c r="G52" s="142"/>
      <c r="H52" s="142"/>
      <c r="I52" s="143"/>
    </row>
    <row r="53" spans="6:9" x14ac:dyDescent="0.2">
      <c r="F53" s="141"/>
      <c r="G53" s="142"/>
      <c r="H53" s="142"/>
      <c r="I53" s="143"/>
    </row>
    <row r="54" spans="6:9" x14ac:dyDescent="0.2">
      <c r="F54" s="141"/>
      <c r="G54" s="142"/>
      <c r="H54" s="142"/>
      <c r="I54" s="143"/>
    </row>
    <row r="55" spans="6:9" x14ac:dyDescent="0.2">
      <c r="F55" s="141"/>
      <c r="G55" s="142"/>
      <c r="H55" s="142"/>
      <c r="I55" s="143"/>
    </row>
    <row r="56" spans="6:9" x14ac:dyDescent="0.2">
      <c r="F56" s="141"/>
      <c r="G56" s="142"/>
      <c r="H56" s="142"/>
      <c r="I56" s="143"/>
    </row>
    <row r="57" spans="6:9" x14ac:dyDescent="0.2">
      <c r="F57" s="141"/>
      <c r="G57" s="142"/>
      <c r="H57" s="142"/>
      <c r="I57" s="143"/>
    </row>
    <row r="58" spans="6:9" x14ac:dyDescent="0.2">
      <c r="F58" s="141"/>
      <c r="G58" s="142"/>
      <c r="H58" s="142"/>
      <c r="I58" s="143"/>
    </row>
    <row r="59" spans="6:9" x14ac:dyDescent="0.2">
      <c r="F59" s="141"/>
      <c r="G59" s="142"/>
      <c r="H59" s="142"/>
      <c r="I59" s="143"/>
    </row>
    <row r="60" spans="6:9" x14ac:dyDescent="0.2">
      <c r="F60" s="141"/>
      <c r="G60" s="142"/>
      <c r="H60" s="142"/>
      <c r="I60" s="143"/>
    </row>
    <row r="61" spans="6:9" x14ac:dyDescent="0.2">
      <c r="F61" s="141"/>
      <c r="G61" s="142"/>
      <c r="H61" s="142"/>
      <c r="I61" s="143"/>
    </row>
    <row r="62" spans="6:9" x14ac:dyDescent="0.2">
      <c r="F62" s="141"/>
      <c r="G62" s="142"/>
      <c r="H62" s="142"/>
      <c r="I62" s="143"/>
    </row>
    <row r="63" spans="6:9" x14ac:dyDescent="0.2">
      <c r="F63" s="141"/>
      <c r="G63" s="142"/>
      <c r="H63" s="142"/>
      <c r="I63" s="143"/>
    </row>
    <row r="64" spans="6:9" x14ac:dyDescent="0.2">
      <c r="F64" s="141"/>
      <c r="G64" s="142"/>
      <c r="H64" s="142"/>
      <c r="I64" s="143"/>
    </row>
    <row r="65" spans="6:9" x14ac:dyDescent="0.2">
      <c r="F65" s="141"/>
      <c r="G65" s="142"/>
      <c r="H65" s="142"/>
      <c r="I65" s="143"/>
    </row>
    <row r="66" spans="6:9" x14ac:dyDescent="0.2">
      <c r="F66" s="141"/>
      <c r="G66" s="142"/>
      <c r="H66" s="142"/>
      <c r="I66" s="143"/>
    </row>
    <row r="67" spans="6:9" x14ac:dyDescent="0.2">
      <c r="F67" s="141"/>
      <c r="G67" s="142"/>
      <c r="H67" s="142"/>
      <c r="I67" s="143"/>
    </row>
    <row r="68" spans="6:9" x14ac:dyDescent="0.2">
      <c r="F68" s="141"/>
      <c r="G68" s="142"/>
      <c r="H68" s="142"/>
      <c r="I68" s="143"/>
    </row>
    <row r="69" spans="6:9" x14ac:dyDescent="0.2">
      <c r="F69" s="141"/>
      <c r="G69" s="142"/>
      <c r="H69" s="142"/>
      <c r="I69" s="143"/>
    </row>
    <row r="70" spans="6:9" x14ac:dyDescent="0.2">
      <c r="F70" s="141"/>
      <c r="G70" s="142"/>
      <c r="H70" s="142"/>
      <c r="I70" s="143"/>
    </row>
    <row r="71" spans="6:9" x14ac:dyDescent="0.2">
      <c r="F71" s="141"/>
      <c r="G71" s="142"/>
      <c r="H71" s="142"/>
      <c r="I71" s="143"/>
    </row>
    <row r="72" spans="6:9" x14ac:dyDescent="0.2">
      <c r="F72" s="141"/>
      <c r="G72" s="142"/>
      <c r="H72" s="142"/>
      <c r="I72" s="143"/>
    </row>
    <row r="73" spans="6:9" x14ac:dyDescent="0.2">
      <c r="F73" s="141"/>
      <c r="G73" s="142"/>
      <c r="H73" s="142"/>
      <c r="I73" s="143"/>
    </row>
    <row r="74" spans="6:9" x14ac:dyDescent="0.2">
      <c r="F74" s="141"/>
      <c r="G74" s="142"/>
      <c r="H74" s="142"/>
      <c r="I74" s="143"/>
    </row>
    <row r="75" spans="6:9" x14ac:dyDescent="0.2">
      <c r="F75" s="141"/>
      <c r="G75" s="142"/>
      <c r="H75" s="142"/>
      <c r="I75" s="143"/>
    </row>
    <row r="76" spans="6:9" x14ac:dyDescent="0.2">
      <c r="F76" s="141"/>
      <c r="G76" s="142"/>
      <c r="H76" s="142"/>
      <c r="I76" s="143"/>
    </row>
    <row r="77" spans="6:9" x14ac:dyDescent="0.2">
      <c r="F77" s="141"/>
      <c r="G77" s="142"/>
      <c r="H77" s="142"/>
      <c r="I77" s="143"/>
    </row>
    <row r="78" spans="6:9" x14ac:dyDescent="0.2">
      <c r="F78" s="141"/>
      <c r="G78" s="142"/>
      <c r="H78" s="142"/>
      <c r="I78" s="143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2"/>
  <sheetViews>
    <sheetView showGridLines="0" showZeros="0" zoomScaleNormal="100" workbookViewId="0">
      <selection activeCell="I11" sqref="I11"/>
    </sheetView>
  </sheetViews>
  <sheetFormatPr defaultRowHeight="12.75" x14ac:dyDescent="0.2"/>
  <cols>
    <col min="1" max="1" width="4.42578125" style="144" customWidth="1"/>
    <col min="2" max="2" width="11.5703125" style="144" customWidth="1"/>
    <col min="3" max="3" width="40.42578125" style="144" customWidth="1"/>
    <col min="4" max="4" width="5.5703125" style="144" customWidth="1"/>
    <col min="5" max="5" width="8.5703125" style="186" customWidth="1"/>
    <col min="6" max="6" width="9.85546875" style="144" customWidth="1"/>
    <col min="7" max="7" width="13.85546875" style="144" customWidth="1"/>
    <col min="8" max="11" width="9.140625" style="144"/>
    <col min="12" max="12" width="75.42578125" style="144" customWidth="1"/>
    <col min="13" max="13" width="45.28515625" style="144" customWidth="1"/>
    <col min="14" max="16384" width="9.140625" style="144"/>
  </cols>
  <sheetData>
    <row r="1" spans="1:104" ht="15.75" x14ac:dyDescent="0.25">
      <c r="A1" s="218" t="s">
        <v>65</v>
      </c>
      <c r="B1" s="218"/>
      <c r="C1" s="218"/>
      <c r="D1" s="218"/>
      <c r="E1" s="218"/>
      <c r="F1" s="218"/>
      <c r="G1" s="218"/>
    </row>
    <row r="2" spans="1:104" ht="14.25" customHeight="1" thickBot="1" x14ac:dyDescent="0.25">
      <c r="A2" s="145"/>
      <c r="B2" s="146"/>
      <c r="C2" s="147"/>
      <c r="D2" s="147"/>
      <c r="E2" s="148"/>
      <c r="F2" s="147"/>
      <c r="G2" s="147"/>
    </row>
    <row r="3" spans="1:104" ht="13.5" thickTop="1" x14ac:dyDescent="0.2">
      <c r="A3" s="209" t="s">
        <v>49</v>
      </c>
      <c r="B3" s="210"/>
      <c r="C3" s="97" t="str">
        <f>CONCATENATE(cislostavby," ",nazevstavby)</f>
        <v xml:space="preserve"> ÚP ČR-BLANSKO-REKONSTRUKCE BUDOVY</v>
      </c>
      <c r="D3" s="149"/>
      <c r="E3" s="150" t="s">
        <v>66</v>
      </c>
      <c r="F3" s="151" t="str">
        <f>Rekapitulace!H1</f>
        <v>1</v>
      </c>
      <c r="G3" s="152"/>
    </row>
    <row r="4" spans="1:104" ht="13.5" thickBot="1" x14ac:dyDescent="0.25">
      <c r="A4" s="219" t="s">
        <v>51</v>
      </c>
      <c r="B4" s="212"/>
      <c r="C4" s="101" t="str">
        <f>CONCATENATE(cisloobjektu," ",nazevobjektu)</f>
        <v>01 REKONSTRUKCE BUDOVY A</v>
      </c>
      <c r="D4" s="153"/>
      <c r="E4" s="220" t="str">
        <f>Rekapitulace!G2</f>
        <v>Stavební práce II.</v>
      </c>
      <c r="F4" s="221"/>
      <c r="G4" s="222"/>
    </row>
    <row r="5" spans="1:104" ht="13.5" thickTop="1" x14ac:dyDescent="0.2">
      <c r="A5" s="154"/>
      <c r="B5" s="145"/>
      <c r="C5" s="145"/>
      <c r="D5" s="145"/>
      <c r="E5" s="155"/>
      <c r="F5" s="145"/>
      <c r="G5" s="156"/>
    </row>
    <row r="6" spans="1:104" x14ac:dyDescent="0.2">
      <c r="A6" s="157" t="s">
        <v>67</v>
      </c>
      <c r="B6" s="158" t="s">
        <v>68</v>
      </c>
      <c r="C6" s="158" t="s">
        <v>69</v>
      </c>
      <c r="D6" s="158" t="s">
        <v>70</v>
      </c>
      <c r="E6" s="159" t="s">
        <v>71</v>
      </c>
      <c r="F6" s="158" t="s">
        <v>72</v>
      </c>
      <c r="G6" s="160" t="s">
        <v>73</v>
      </c>
    </row>
    <row r="7" spans="1:104" x14ac:dyDescent="0.2">
      <c r="A7" s="161" t="s">
        <v>74</v>
      </c>
      <c r="B7" s="162" t="s">
        <v>79</v>
      </c>
      <c r="C7" s="163" t="s">
        <v>80</v>
      </c>
      <c r="D7" s="164"/>
      <c r="E7" s="165"/>
      <c r="F7" s="165"/>
      <c r="G7" s="166"/>
      <c r="H7" s="167"/>
      <c r="I7" s="167"/>
      <c r="O7" s="168">
        <v>1</v>
      </c>
    </row>
    <row r="8" spans="1:104" ht="22.5" x14ac:dyDescent="0.2">
      <c r="A8" s="169">
        <v>1</v>
      </c>
      <c r="B8" s="170" t="s">
        <v>81</v>
      </c>
      <c r="C8" s="171" t="s">
        <v>82</v>
      </c>
      <c r="D8" s="172" t="s">
        <v>83</v>
      </c>
      <c r="E8" s="173">
        <v>161</v>
      </c>
      <c r="F8" s="173"/>
      <c r="G8" s="174">
        <f>E8*F8</f>
        <v>0</v>
      </c>
      <c r="O8" s="168">
        <v>2</v>
      </c>
      <c r="AA8" s="144">
        <v>1</v>
      </c>
      <c r="AB8" s="144">
        <v>7</v>
      </c>
      <c r="AC8" s="144">
        <v>7</v>
      </c>
      <c r="AZ8" s="144">
        <v>1</v>
      </c>
      <c r="BA8" s="144">
        <f>IF(AZ8=1,G8,0)</f>
        <v>0</v>
      </c>
      <c r="BB8" s="144">
        <f>IF(AZ8=2,G8,0)</f>
        <v>0</v>
      </c>
      <c r="BC8" s="144">
        <f>IF(AZ8=3,G8,0)</f>
        <v>0</v>
      </c>
      <c r="BD8" s="144">
        <f>IF(AZ8=4,G8,0)</f>
        <v>0</v>
      </c>
      <c r="BE8" s="144">
        <f>IF(AZ8=5,G8,0)</f>
        <v>0</v>
      </c>
      <c r="CA8" s="175">
        <v>1</v>
      </c>
      <c r="CB8" s="175">
        <v>7</v>
      </c>
      <c r="CZ8" s="144">
        <v>6.4700000000000001E-3</v>
      </c>
    </row>
    <row r="9" spans="1:104" x14ac:dyDescent="0.2">
      <c r="A9" s="169">
        <v>2</v>
      </c>
      <c r="B9" s="170" t="s">
        <v>84</v>
      </c>
      <c r="C9" s="171" t="s">
        <v>85</v>
      </c>
      <c r="D9" s="172" t="s">
        <v>83</v>
      </c>
      <c r="E9" s="173">
        <v>161</v>
      </c>
      <c r="F9" s="173"/>
      <c r="G9" s="174">
        <f>E9*F9</f>
        <v>0</v>
      </c>
      <c r="O9" s="168">
        <v>2</v>
      </c>
      <c r="AA9" s="144">
        <v>12</v>
      </c>
      <c r="AB9" s="144">
        <v>0</v>
      </c>
      <c r="AC9" s="144">
        <v>11</v>
      </c>
      <c r="AZ9" s="144">
        <v>1</v>
      </c>
      <c r="BA9" s="144">
        <f>IF(AZ9=1,G9,0)</f>
        <v>0</v>
      </c>
      <c r="BB9" s="144">
        <f>IF(AZ9=2,G9,0)</f>
        <v>0</v>
      </c>
      <c r="BC9" s="144">
        <f>IF(AZ9=3,G9,0)</f>
        <v>0</v>
      </c>
      <c r="BD9" s="144">
        <f>IF(AZ9=4,G9,0)</f>
        <v>0</v>
      </c>
      <c r="BE9" s="144">
        <f>IF(AZ9=5,G9,0)</f>
        <v>0</v>
      </c>
      <c r="CA9" s="175">
        <v>12</v>
      </c>
      <c r="CB9" s="175">
        <v>0</v>
      </c>
      <c r="CZ9" s="144">
        <v>0</v>
      </c>
    </row>
    <row r="10" spans="1:104" x14ac:dyDescent="0.2">
      <c r="A10" s="176"/>
      <c r="B10" s="177" t="s">
        <v>76</v>
      </c>
      <c r="C10" s="178" t="str">
        <f>CONCATENATE(B7," ",C7)</f>
        <v>3P1 Přípravné a pomocné práce</v>
      </c>
      <c r="D10" s="179"/>
      <c r="E10" s="180"/>
      <c r="F10" s="181"/>
      <c r="G10" s="182">
        <f>SUM(G7:G9)</f>
        <v>0</v>
      </c>
      <c r="O10" s="168">
        <v>4</v>
      </c>
      <c r="BA10" s="183">
        <f>SUM(BA7:BA9)</f>
        <v>0</v>
      </c>
      <c r="BB10" s="183">
        <f>SUM(BB7:BB9)</f>
        <v>0</v>
      </c>
      <c r="BC10" s="183">
        <f>SUM(BC7:BC9)</f>
        <v>0</v>
      </c>
      <c r="BD10" s="183">
        <f>SUM(BD7:BD9)</f>
        <v>0</v>
      </c>
      <c r="BE10" s="183">
        <f>SUM(BE7:BE9)</f>
        <v>0</v>
      </c>
    </row>
    <row r="11" spans="1:104" x14ac:dyDescent="0.2">
      <c r="A11" s="161" t="s">
        <v>74</v>
      </c>
      <c r="B11" s="162" t="s">
        <v>86</v>
      </c>
      <c r="C11" s="163" t="s">
        <v>87</v>
      </c>
      <c r="D11" s="164"/>
      <c r="E11" s="165"/>
      <c r="F11" s="165"/>
      <c r="G11" s="166"/>
      <c r="H11" s="167"/>
      <c r="I11" s="167"/>
      <c r="O11" s="168">
        <v>1</v>
      </c>
    </row>
    <row r="12" spans="1:104" ht="22.5" x14ac:dyDescent="0.2">
      <c r="A12" s="169">
        <v>3</v>
      </c>
      <c r="B12" s="170" t="s">
        <v>88</v>
      </c>
      <c r="C12" s="171" t="s">
        <v>89</v>
      </c>
      <c r="D12" s="172" t="s">
        <v>83</v>
      </c>
      <c r="E12" s="173">
        <v>191.81</v>
      </c>
      <c r="F12" s="173"/>
      <c r="G12" s="174">
        <f>E12*F12</f>
        <v>0</v>
      </c>
      <c r="O12" s="168">
        <v>2</v>
      </c>
      <c r="AA12" s="144">
        <v>1</v>
      </c>
      <c r="AB12" s="144">
        <v>1</v>
      </c>
      <c r="AC12" s="144">
        <v>1</v>
      </c>
      <c r="AZ12" s="144">
        <v>1</v>
      </c>
      <c r="BA12" s="144">
        <f>IF(AZ12=1,G12,0)</f>
        <v>0</v>
      </c>
      <c r="BB12" s="144">
        <f>IF(AZ12=2,G12,0)</f>
        <v>0</v>
      </c>
      <c r="BC12" s="144">
        <f>IF(AZ12=3,G12,0)</f>
        <v>0</v>
      </c>
      <c r="BD12" s="144">
        <f>IF(AZ12=4,G12,0)</f>
        <v>0</v>
      </c>
      <c r="BE12" s="144">
        <f>IF(AZ12=5,G12,0)</f>
        <v>0</v>
      </c>
      <c r="CA12" s="175">
        <v>1</v>
      </c>
      <c r="CB12" s="175">
        <v>1</v>
      </c>
      <c r="CZ12" s="144">
        <v>0</v>
      </c>
    </row>
    <row r="13" spans="1:104" x14ac:dyDescent="0.2">
      <c r="A13" s="176"/>
      <c r="B13" s="177" t="s">
        <v>76</v>
      </c>
      <c r="C13" s="178" t="str">
        <f>CONCATENATE(B11," ",C11)</f>
        <v>96Br Bourací práce</v>
      </c>
      <c r="D13" s="179"/>
      <c r="E13" s="180"/>
      <c r="F13" s="181"/>
      <c r="G13" s="182">
        <f>SUM(G11:G12)</f>
        <v>0</v>
      </c>
      <c r="O13" s="168">
        <v>4</v>
      </c>
      <c r="BA13" s="183">
        <f>SUM(BA11:BA12)</f>
        <v>0</v>
      </c>
      <c r="BB13" s="183">
        <f>SUM(BB11:BB12)</f>
        <v>0</v>
      </c>
      <c r="BC13" s="183">
        <f>SUM(BC11:BC12)</f>
        <v>0</v>
      </c>
      <c r="BD13" s="183">
        <f>SUM(BD11:BD12)</f>
        <v>0</v>
      </c>
      <c r="BE13" s="183">
        <f>SUM(BE11:BE12)</f>
        <v>0</v>
      </c>
    </row>
    <row r="14" spans="1:104" x14ac:dyDescent="0.2">
      <c r="A14" s="161" t="s">
        <v>74</v>
      </c>
      <c r="B14" s="162" t="s">
        <v>90</v>
      </c>
      <c r="C14" s="163" t="s">
        <v>80</v>
      </c>
      <c r="D14" s="164"/>
      <c r="E14" s="165"/>
      <c r="F14" s="165"/>
      <c r="G14" s="166"/>
      <c r="H14" s="167"/>
      <c r="I14" s="167"/>
      <c r="O14" s="168">
        <v>1</v>
      </c>
    </row>
    <row r="15" spans="1:104" x14ac:dyDescent="0.2">
      <c r="A15" s="169">
        <v>4</v>
      </c>
      <c r="B15" s="170" t="s">
        <v>91</v>
      </c>
      <c r="C15" s="171" t="s">
        <v>92</v>
      </c>
      <c r="D15" s="172" t="s">
        <v>93</v>
      </c>
      <c r="E15" s="173">
        <v>1.0416700000000001</v>
      </c>
      <c r="F15" s="173"/>
      <c r="G15" s="174">
        <f>E15*F15</f>
        <v>0</v>
      </c>
      <c r="O15" s="168">
        <v>2</v>
      </c>
      <c r="AA15" s="144">
        <v>7</v>
      </c>
      <c r="AB15" s="144">
        <v>1</v>
      </c>
      <c r="AC15" s="144">
        <v>2</v>
      </c>
      <c r="AZ15" s="144">
        <v>1</v>
      </c>
      <c r="BA15" s="144">
        <f>IF(AZ15=1,G15,0)</f>
        <v>0</v>
      </c>
      <c r="BB15" s="144">
        <f>IF(AZ15=2,G15,0)</f>
        <v>0</v>
      </c>
      <c r="BC15" s="144">
        <f>IF(AZ15=3,G15,0)</f>
        <v>0</v>
      </c>
      <c r="BD15" s="144">
        <f>IF(AZ15=4,G15,0)</f>
        <v>0</v>
      </c>
      <c r="BE15" s="144">
        <f>IF(AZ15=5,G15,0)</f>
        <v>0</v>
      </c>
      <c r="CA15" s="175">
        <v>7</v>
      </c>
      <c r="CB15" s="175">
        <v>1</v>
      </c>
      <c r="CZ15" s="144">
        <v>0</v>
      </c>
    </row>
    <row r="16" spans="1:104" x14ac:dyDescent="0.2">
      <c r="A16" s="176"/>
      <c r="B16" s="177" t="s">
        <v>76</v>
      </c>
      <c r="C16" s="178" t="str">
        <f>CONCATENATE(B14," ",C14)</f>
        <v>9ZX Přípravné a pomocné práce</v>
      </c>
      <c r="D16" s="179"/>
      <c r="E16" s="180"/>
      <c r="F16" s="181"/>
      <c r="G16" s="182">
        <f>SUM(G14:G15)</f>
        <v>0</v>
      </c>
      <c r="O16" s="168">
        <v>4</v>
      </c>
      <c r="BA16" s="183">
        <f>SUM(BA14:BA15)</f>
        <v>0</v>
      </c>
      <c r="BB16" s="183">
        <f>SUM(BB14:BB15)</f>
        <v>0</v>
      </c>
      <c r="BC16" s="183">
        <f>SUM(BC14:BC15)</f>
        <v>0</v>
      </c>
      <c r="BD16" s="183">
        <f>SUM(BD14:BD15)</f>
        <v>0</v>
      </c>
      <c r="BE16" s="183">
        <f>SUM(BE14:BE15)</f>
        <v>0</v>
      </c>
    </row>
    <row r="17" spans="1:104" x14ac:dyDescent="0.2">
      <c r="A17" s="161" t="s">
        <v>74</v>
      </c>
      <c r="B17" s="162" t="s">
        <v>94</v>
      </c>
      <c r="C17" s="163" t="s">
        <v>95</v>
      </c>
      <c r="D17" s="164"/>
      <c r="E17" s="165"/>
      <c r="F17" s="165"/>
      <c r="G17" s="166"/>
      <c r="H17" s="167"/>
      <c r="I17" s="167"/>
      <c r="O17" s="168">
        <v>1</v>
      </c>
    </row>
    <row r="18" spans="1:104" ht="22.5" x14ac:dyDescent="0.2">
      <c r="A18" s="169">
        <v>5</v>
      </c>
      <c r="B18" s="170" t="s">
        <v>96</v>
      </c>
      <c r="C18" s="171" t="s">
        <v>97</v>
      </c>
      <c r="D18" s="172" t="s">
        <v>83</v>
      </c>
      <c r="E18" s="173">
        <v>191.81</v>
      </c>
      <c r="F18" s="173"/>
      <c r="G18" s="174"/>
      <c r="O18" s="168">
        <v>2</v>
      </c>
      <c r="AA18" s="144">
        <v>1</v>
      </c>
      <c r="AB18" s="144">
        <v>7</v>
      </c>
      <c r="AC18" s="144">
        <v>7</v>
      </c>
      <c r="AZ18" s="144">
        <v>2</v>
      </c>
      <c r="BA18" s="144">
        <f t="shared" ref="BA18:BA26" si="0">IF(AZ18=1,G18,0)</f>
        <v>0</v>
      </c>
      <c r="BB18" s="144">
        <f t="shared" ref="BB18:BB26" si="1">IF(AZ18=2,G18,0)</f>
        <v>0</v>
      </c>
      <c r="BC18" s="144">
        <f t="shared" ref="BC18:BC26" si="2">IF(AZ18=3,G18,0)</f>
        <v>0</v>
      </c>
      <c r="BD18" s="144">
        <f t="shared" ref="BD18:BD26" si="3">IF(AZ18=4,G18,0)</f>
        <v>0</v>
      </c>
      <c r="BE18" s="144">
        <f t="shared" ref="BE18:BE26" si="4">IF(AZ18=5,G18,0)</f>
        <v>0</v>
      </c>
      <c r="CA18" s="175">
        <v>1</v>
      </c>
      <c r="CB18" s="175">
        <v>7</v>
      </c>
      <c r="CZ18" s="144">
        <v>0</v>
      </c>
    </row>
    <row r="19" spans="1:104" x14ac:dyDescent="0.2">
      <c r="A19" s="169">
        <v>6</v>
      </c>
      <c r="B19" s="170" t="s">
        <v>98</v>
      </c>
      <c r="C19" s="171" t="s">
        <v>99</v>
      </c>
      <c r="D19" s="172" t="s">
        <v>100</v>
      </c>
      <c r="E19" s="173">
        <v>220</v>
      </c>
      <c r="F19" s="173"/>
      <c r="G19" s="174"/>
      <c r="O19" s="168">
        <v>2</v>
      </c>
      <c r="AA19" s="144">
        <v>1</v>
      </c>
      <c r="AB19" s="144">
        <v>7</v>
      </c>
      <c r="AC19" s="144">
        <v>7</v>
      </c>
      <c r="AZ19" s="144">
        <v>2</v>
      </c>
      <c r="BA19" s="144">
        <f t="shared" si="0"/>
        <v>0</v>
      </c>
      <c r="BB19" s="144">
        <f t="shared" si="1"/>
        <v>0</v>
      </c>
      <c r="BC19" s="144">
        <f t="shared" si="2"/>
        <v>0</v>
      </c>
      <c r="BD19" s="144">
        <f t="shared" si="3"/>
        <v>0</v>
      </c>
      <c r="BE19" s="144">
        <f t="shared" si="4"/>
        <v>0</v>
      </c>
      <c r="CA19" s="175">
        <v>1</v>
      </c>
      <c r="CB19" s="175">
        <v>7</v>
      </c>
      <c r="CZ19" s="144">
        <v>0</v>
      </c>
    </row>
    <row r="20" spans="1:104" x14ac:dyDescent="0.2">
      <c r="A20" s="169">
        <v>7</v>
      </c>
      <c r="B20" s="170" t="s">
        <v>101</v>
      </c>
      <c r="C20" s="171" t="s">
        <v>102</v>
      </c>
      <c r="D20" s="172" t="s">
        <v>100</v>
      </c>
      <c r="E20" s="173">
        <v>220</v>
      </c>
      <c r="F20" s="173"/>
      <c r="G20" s="174"/>
      <c r="O20" s="168">
        <v>2</v>
      </c>
      <c r="AA20" s="144">
        <v>1</v>
      </c>
      <c r="AB20" s="144">
        <v>7</v>
      </c>
      <c r="AC20" s="144">
        <v>7</v>
      </c>
      <c r="AZ20" s="144">
        <v>2</v>
      </c>
      <c r="BA20" s="144">
        <f t="shared" si="0"/>
        <v>0</v>
      </c>
      <c r="BB20" s="144">
        <f t="shared" si="1"/>
        <v>0</v>
      </c>
      <c r="BC20" s="144">
        <f t="shared" si="2"/>
        <v>0</v>
      </c>
      <c r="BD20" s="144">
        <f t="shared" si="3"/>
        <v>0</v>
      </c>
      <c r="BE20" s="144">
        <f t="shared" si="4"/>
        <v>0</v>
      </c>
      <c r="CA20" s="175">
        <v>1</v>
      </c>
      <c r="CB20" s="175">
        <v>7</v>
      </c>
      <c r="CZ20" s="144">
        <v>0</v>
      </c>
    </row>
    <row r="21" spans="1:104" x14ac:dyDescent="0.2">
      <c r="A21" s="169">
        <v>8</v>
      </c>
      <c r="B21" s="170" t="s">
        <v>103</v>
      </c>
      <c r="C21" s="171" t="s">
        <v>104</v>
      </c>
      <c r="D21" s="172" t="s">
        <v>83</v>
      </c>
      <c r="E21" s="173">
        <v>191.81</v>
      </c>
      <c r="F21" s="173"/>
      <c r="G21" s="174"/>
      <c r="O21" s="168">
        <v>2</v>
      </c>
      <c r="AA21" s="144">
        <v>1</v>
      </c>
      <c r="AB21" s="144">
        <v>7</v>
      </c>
      <c r="AC21" s="144">
        <v>7</v>
      </c>
      <c r="AZ21" s="144">
        <v>2</v>
      </c>
      <c r="BA21" s="144">
        <f t="shared" si="0"/>
        <v>0</v>
      </c>
      <c r="BB21" s="144">
        <f t="shared" si="1"/>
        <v>0</v>
      </c>
      <c r="BC21" s="144">
        <f t="shared" si="2"/>
        <v>0</v>
      </c>
      <c r="BD21" s="144">
        <f t="shared" si="3"/>
        <v>0</v>
      </c>
      <c r="BE21" s="144">
        <f t="shared" si="4"/>
        <v>0</v>
      </c>
      <c r="CA21" s="175">
        <v>1</v>
      </c>
      <c r="CB21" s="175">
        <v>7</v>
      </c>
      <c r="CZ21" s="144">
        <v>0</v>
      </c>
    </row>
    <row r="22" spans="1:104" x14ac:dyDescent="0.2">
      <c r="A22" s="169">
        <v>9</v>
      </c>
      <c r="B22" s="170" t="s">
        <v>105</v>
      </c>
      <c r="C22" s="171" t="s">
        <v>106</v>
      </c>
      <c r="D22" s="172" t="s">
        <v>83</v>
      </c>
      <c r="E22" s="173">
        <v>191.81</v>
      </c>
      <c r="F22" s="173"/>
      <c r="G22" s="174"/>
      <c r="O22" s="168">
        <v>2</v>
      </c>
      <c r="AA22" s="144">
        <v>1</v>
      </c>
      <c r="AB22" s="144">
        <v>7</v>
      </c>
      <c r="AC22" s="144">
        <v>7</v>
      </c>
      <c r="AZ22" s="144">
        <v>2</v>
      </c>
      <c r="BA22" s="144">
        <f t="shared" si="0"/>
        <v>0</v>
      </c>
      <c r="BB22" s="144">
        <f t="shared" si="1"/>
        <v>0</v>
      </c>
      <c r="BC22" s="144">
        <f t="shared" si="2"/>
        <v>0</v>
      </c>
      <c r="BD22" s="144">
        <f t="shared" si="3"/>
        <v>0</v>
      </c>
      <c r="BE22" s="144">
        <f t="shared" si="4"/>
        <v>0</v>
      </c>
      <c r="CA22" s="175">
        <v>1</v>
      </c>
      <c r="CB22" s="175">
        <v>7</v>
      </c>
      <c r="CZ22" s="144">
        <v>8.0000000000000004E-4</v>
      </c>
    </row>
    <row r="23" spans="1:104" x14ac:dyDescent="0.2">
      <c r="A23" s="169">
        <v>10</v>
      </c>
      <c r="B23" s="170" t="s">
        <v>107</v>
      </c>
      <c r="C23" s="171" t="s">
        <v>108</v>
      </c>
      <c r="D23" s="172" t="s">
        <v>83</v>
      </c>
      <c r="E23" s="173">
        <v>235.191</v>
      </c>
      <c r="F23" s="173"/>
      <c r="G23" s="174"/>
      <c r="O23" s="168">
        <v>2</v>
      </c>
      <c r="AA23" s="144">
        <v>12</v>
      </c>
      <c r="AB23" s="144">
        <v>0</v>
      </c>
      <c r="AC23" s="144">
        <v>45</v>
      </c>
      <c r="AZ23" s="144">
        <v>2</v>
      </c>
      <c r="BA23" s="144">
        <f t="shared" si="0"/>
        <v>0</v>
      </c>
      <c r="BB23" s="144">
        <f t="shared" si="1"/>
        <v>0</v>
      </c>
      <c r="BC23" s="144">
        <f t="shared" si="2"/>
        <v>0</v>
      </c>
      <c r="BD23" s="144">
        <f t="shared" si="3"/>
        <v>0</v>
      </c>
      <c r="BE23" s="144">
        <f t="shared" si="4"/>
        <v>0</v>
      </c>
      <c r="CA23" s="175">
        <v>12</v>
      </c>
      <c r="CB23" s="175">
        <v>0</v>
      </c>
      <c r="CZ23" s="144">
        <v>0</v>
      </c>
    </row>
    <row r="24" spans="1:104" x14ac:dyDescent="0.2">
      <c r="A24" s="169">
        <v>11</v>
      </c>
      <c r="B24" s="170" t="s">
        <v>109</v>
      </c>
      <c r="C24" s="171" t="s">
        <v>110</v>
      </c>
      <c r="D24" s="172" t="s">
        <v>100</v>
      </c>
      <c r="E24" s="173">
        <v>45</v>
      </c>
      <c r="F24" s="173"/>
      <c r="G24" s="174"/>
      <c r="O24" s="168">
        <v>2</v>
      </c>
      <c r="AA24" s="144">
        <v>12</v>
      </c>
      <c r="AB24" s="144">
        <v>0</v>
      </c>
      <c r="AC24" s="144">
        <v>46</v>
      </c>
      <c r="AZ24" s="144">
        <v>2</v>
      </c>
      <c r="BA24" s="144">
        <f t="shared" si="0"/>
        <v>0</v>
      </c>
      <c r="BB24" s="144">
        <f t="shared" si="1"/>
        <v>0</v>
      </c>
      <c r="BC24" s="144">
        <f t="shared" si="2"/>
        <v>0</v>
      </c>
      <c r="BD24" s="144">
        <f t="shared" si="3"/>
        <v>0</v>
      </c>
      <c r="BE24" s="144">
        <f t="shared" si="4"/>
        <v>0</v>
      </c>
      <c r="CA24" s="175">
        <v>12</v>
      </c>
      <c r="CB24" s="175">
        <v>0</v>
      </c>
      <c r="CZ24" s="144">
        <v>0</v>
      </c>
    </row>
    <row r="25" spans="1:104" x14ac:dyDescent="0.2">
      <c r="A25" s="169">
        <v>12</v>
      </c>
      <c r="B25" s="170" t="s">
        <v>111</v>
      </c>
      <c r="C25" s="171" t="s">
        <v>112</v>
      </c>
      <c r="D25" s="172" t="s">
        <v>100</v>
      </c>
      <c r="E25" s="173">
        <v>10</v>
      </c>
      <c r="F25" s="173"/>
      <c r="G25" s="174"/>
      <c r="O25" s="168">
        <v>2</v>
      </c>
      <c r="AA25" s="144">
        <v>12</v>
      </c>
      <c r="AB25" s="144">
        <v>0</v>
      </c>
      <c r="AC25" s="144">
        <v>47</v>
      </c>
      <c r="AZ25" s="144">
        <v>2</v>
      </c>
      <c r="BA25" s="144">
        <f t="shared" si="0"/>
        <v>0</v>
      </c>
      <c r="BB25" s="144">
        <f t="shared" si="1"/>
        <v>0</v>
      </c>
      <c r="BC25" s="144">
        <f t="shared" si="2"/>
        <v>0</v>
      </c>
      <c r="BD25" s="144">
        <f t="shared" si="3"/>
        <v>0</v>
      </c>
      <c r="BE25" s="144">
        <f t="shared" si="4"/>
        <v>0</v>
      </c>
      <c r="CA25" s="175">
        <v>12</v>
      </c>
      <c r="CB25" s="175">
        <v>0</v>
      </c>
      <c r="CZ25" s="144">
        <v>0</v>
      </c>
    </row>
    <row r="26" spans="1:104" x14ac:dyDescent="0.2">
      <c r="A26" s="169">
        <v>13</v>
      </c>
      <c r="B26" s="170" t="s">
        <v>113</v>
      </c>
      <c r="C26" s="171" t="s">
        <v>114</v>
      </c>
      <c r="D26" s="172" t="s">
        <v>62</v>
      </c>
      <c r="E26" s="173">
        <v>1853.5925749999999</v>
      </c>
      <c r="F26" s="173"/>
      <c r="G26" s="174"/>
      <c r="O26" s="168">
        <v>2</v>
      </c>
      <c r="AA26" s="144">
        <v>7</v>
      </c>
      <c r="AB26" s="144">
        <v>1002</v>
      </c>
      <c r="AC26" s="144">
        <v>5</v>
      </c>
      <c r="AZ26" s="144">
        <v>2</v>
      </c>
      <c r="BA26" s="144">
        <f t="shared" si="0"/>
        <v>0</v>
      </c>
      <c r="BB26" s="144">
        <f t="shared" si="1"/>
        <v>0</v>
      </c>
      <c r="BC26" s="144">
        <f t="shared" si="2"/>
        <v>0</v>
      </c>
      <c r="BD26" s="144">
        <f t="shared" si="3"/>
        <v>0</v>
      </c>
      <c r="BE26" s="144">
        <f t="shared" si="4"/>
        <v>0</v>
      </c>
      <c r="CA26" s="175">
        <v>7</v>
      </c>
      <c r="CB26" s="175">
        <v>1002</v>
      </c>
      <c r="CZ26" s="144">
        <v>0</v>
      </c>
    </row>
    <row r="27" spans="1:104" x14ac:dyDescent="0.2">
      <c r="A27" s="176"/>
      <c r="B27" s="177" t="s">
        <v>76</v>
      </c>
      <c r="C27" s="178" t="str">
        <f>CONCATENATE(B17," ",C17)</f>
        <v>771KD Pokládka podlahových dlaždic</v>
      </c>
      <c r="D27" s="179"/>
      <c r="E27" s="180"/>
      <c r="F27" s="181"/>
      <c r="G27" s="182">
        <f>SUM(G17:G26)</f>
        <v>0</v>
      </c>
      <c r="O27" s="168">
        <v>4</v>
      </c>
      <c r="BA27" s="183">
        <f>SUM(BA17:BA26)</f>
        <v>0</v>
      </c>
      <c r="BB27" s="183">
        <f>SUM(BB17:BB26)</f>
        <v>0</v>
      </c>
      <c r="BC27" s="183">
        <f>SUM(BC17:BC26)</f>
        <v>0</v>
      </c>
      <c r="BD27" s="183">
        <f>SUM(BD17:BD26)</f>
        <v>0</v>
      </c>
      <c r="BE27" s="183">
        <f>SUM(BE17:BE26)</f>
        <v>0</v>
      </c>
    </row>
    <row r="28" spans="1:104" x14ac:dyDescent="0.2">
      <c r="A28" s="161" t="s">
        <v>74</v>
      </c>
      <c r="B28" s="162" t="s">
        <v>115</v>
      </c>
      <c r="C28" s="163" t="s">
        <v>80</v>
      </c>
      <c r="D28" s="164"/>
      <c r="E28" s="165"/>
      <c r="F28" s="165"/>
      <c r="G28" s="166"/>
      <c r="H28" s="167"/>
      <c r="I28" s="167"/>
      <c r="O28" s="168">
        <v>1</v>
      </c>
    </row>
    <row r="29" spans="1:104" x14ac:dyDescent="0.2">
      <c r="A29" s="169">
        <v>14</v>
      </c>
      <c r="B29" s="170" t="s">
        <v>116</v>
      </c>
      <c r="C29" s="171" t="s">
        <v>117</v>
      </c>
      <c r="D29" s="172" t="s">
        <v>83</v>
      </c>
      <c r="E29" s="173">
        <v>354</v>
      </c>
      <c r="F29" s="173"/>
      <c r="G29" s="174"/>
      <c r="O29" s="168">
        <v>2</v>
      </c>
      <c r="AA29" s="144">
        <v>1</v>
      </c>
      <c r="AB29" s="144">
        <v>7</v>
      </c>
      <c r="AC29" s="144">
        <v>7</v>
      </c>
      <c r="AZ29" s="144">
        <v>2</v>
      </c>
      <c r="BA29" s="144">
        <f>IF(AZ29=1,G29,0)</f>
        <v>0</v>
      </c>
      <c r="BB29" s="144">
        <f>IF(AZ29=2,G29,0)</f>
        <v>0</v>
      </c>
      <c r="BC29" s="144">
        <f>IF(AZ29=3,G29,0)</f>
        <v>0</v>
      </c>
      <c r="BD29" s="144">
        <f>IF(AZ29=4,G29,0)</f>
        <v>0</v>
      </c>
      <c r="BE29" s="144">
        <f>IF(AZ29=5,G29,0)</f>
        <v>0</v>
      </c>
      <c r="CA29" s="175">
        <v>1</v>
      </c>
      <c r="CB29" s="175">
        <v>7</v>
      </c>
      <c r="CZ29" s="144">
        <v>0</v>
      </c>
    </row>
    <row r="30" spans="1:104" x14ac:dyDescent="0.2">
      <c r="A30" s="169">
        <v>15</v>
      </c>
      <c r="B30" s="170" t="s">
        <v>118</v>
      </c>
      <c r="C30" s="171" t="s">
        <v>119</v>
      </c>
      <c r="D30" s="172" t="s">
        <v>83</v>
      </c>
      <c r="E30" s="173">
        <v>354</v>
      </c>
      <c r="F30" s="173"/>
      <c r="G30" s="174"/>
      <c r="O30" s="168">
        <v>2</v>
      </c>
      <c r="AA30" s="144">
        <v>1</v>
      </c>
      <c r="AB30" s="144">
        <v>7</v>
      </c>
      <c r="AC30" s="144">
        <v>7</v>
      </c>
      <c r="AZ30" s="144">
        <v>2</v>
      </c>
      <c r="BA30" s="144">
        <f>IF(AZ30=1,G30,0)</f>
        <v>0</v>
      </c>
      <c r="BB30" s="144">
        <f>IF(AZ30=2,G30,0)</f>
        <v>0</v>
      </c>
      <c r="BC30" s="144">
        <f>IF(AZ30=3,G30,0)</f>
        <v>0</v>
      </c>
      <c r="BD30" s="144">
        <f>IF(AZ30=4,G30,0)</f>
        <v>0</v>
      </c>
      <c r="BE30" s="144">
        <f>IF(AZ30=5,G30,0)</f>
        <v>0</v>
      </c>
      <c r="CA30" s="175">
        <v>1</v>
      </c>
      <c r="CB30" s="175">
        <v>7</v>
      </c>
      <c r="CZ30" s="144">
        <v>0</v>
      </c>
    </row>
    <row r="31" spans="1:104" x14ac:dyDescent="0.2">
      <c r="A31" s="169">
        <v>16</v>
      </c>
      <c r="B31" s="170" t="s">
        <v>120</v>
      </c>
      <c r="C31" s="171" t="s">
        <v>121</v>
      </c>
      <c r="D31" s="172" t="s">
        <v>100</v>
      </c>
      <c r="E31" s="173">
        <v>352</v>
      </c>
      <c r="F31" s="173"/>
      <c r="G31" s="174"/>
      <c r="O31" s="168">
        <v>2</v>
      </c>
      <c r="AA31" s="144">
        <v>12</v>
      </c>
      <c r="AB31" s="144">
        <v>0</v>
      </c>
      <c r="AC31" s="144">
        <v>21</v>
      </c>
      <c r="AZ31" s="144">
        <v>2</v>
      </c>
      <c r="BA31" s="144">
        <f>IF(AZ31=1,G31,0)</f>
        <v>0</v>
      </c>
      <c r="BB31" s="144">
        <f>IF(AZ31=2,G31,0)</f>
        <v>0</v>
      </c>
      <c r="BC31" s="144">
        <f>IF(AZ31=3,G31,0)</f>
        <v>0</v>
      </c>
      <c r="BD31" s="144">
        <f>IF(AZ31=4,G31,0)</f>
        <v>0</v>
      </c>
      <c r="BE31" s="144">
        <f>IF(AZ31=5,G31,0)</f>
        <v>0</v>
      </c>
      <c r="CA31" s="175">
        <v>12</v>
      </c>
      <c r="CB31" s="175">
        <v>0</v>
      </c>
      <c r="CZ31" s="144">
        <v>0</v>
      </c>
    </row>
    <row r="32" spans="1:104" ht="22.5" x14ac:dyDescent="0.2">
      <c r="A32" s="169">
        <v>17</v>
      </c>
      <c r="B32" s="170" t="s">
        <v>122</v>
      </c>
      <c r="C32" s="171" t="s">
        <v>123</v>
      </c>
      <c r="D32" s="172" t="s">
        <v>83</v>
      </c>
      <c r="E32" s="173">
        <v>396.47</v>
      </c>
      <c r="F32" s="173"/>
      <c r="G32" s="174"/>
      <c r="O32" s="168">
        <v>2</v>
      </c>
      <c r="AA32" s="144">
        <v>12</v>
      </c>
      <c r="AB32" s="144">
        <v>0</v>
      </c>
      <c r="AC32" s="144">
        <v>22</v>
      </c>
      <c r="AZ32" s="144">
        <v>2</v>
      </c>
      <c r="BA32" s="144">
        <f>IF(AZ32=1,G32,0)</f>
        <v>0</v>
      </c>
      <c r="BB32" s="144">
        <f>IF(AZ32=2,G32,0)</f>
        <v>0</v>
      </c>
      <c r="BC32" s="144">
        <f>IF(AZ32=3,G32,0)</f>
        <v>0</v>
      </c>
      <c r="BD32" s="144">
        <f>IF(AZ32=4,G32,0)</f>
        <v>0</v>
      </c>
      <c r="BE32" s="144">
        <f>IF(AZ32=5,G32,0)</f>
        <v>0</v>
      </c>
      <c r="CA32" s="175">
        <v>12</v>
      </c>
      <c r="CB32" s="175">
        <v>0</v>
      </c>
      <c r="CZ32" s="144">
        <v>0</v>
      </c>
    </row>
    <row r="33" spans="1:104" x14ac:dyDescent="0.2">
      <c r="A33" s="169">
        <v>18</v>
      </c>
      <c r="B33" s="170" t="s">
        <v>124</v>
      </c>
      <c r="C33" s="171" t="s">
        <v>125</v>
      </c>
      <c r="D33" s="172" t="s">
        <v>62</v>
      </c>
      <c r="E33" s="173">
        <v>3217.9390699999999</v>
      </c>
      <c r="F33" s="173"/>
      <c r="G33" s="174"/>
      <c r="O33" s="168">
        <v>2</v>
      </c>
      <c r="AA33" s="144">
        <v>7</v>
      </c>
      <c r="AB33" s="144">
        <v>1002</v>
      </c>
      <c r="AC33" s="144">
        <v>5</v>
      </c>
      <c r="AZ33" s="144">
        <v>2</v>
      </c>
      <c r="BA33" s="144">
        <f>IF(AZ33=1,G33,0)</f>
        <v>0</v>
      </c>
      <c r="BB33" s="144">
        <f>IF(AZ33=2,G33,0)</f>
        <v>0</v>
      </c>
      <c r="BC33" s="144">
        <f>IF(AZ33=3,G33,0)</f>
        <v>0</v>
      </c>
      <c r="BD33" s="144">
        <f>IF(AZ33=4,G33,0)</f>
        <v>0</v>
      </c>
      <c r="BE33" s="144">
        <f>IF(AZ33=5,G33,0)</f>
        <v>0</v>
      </c>
      <c r="CA33" s="175">
        <v>7</v>
      </c>
      <c r="CB33" s="175">
        <v>1002</v>
      </c>
      <c r="CZ33" s="144">
        <v>0</v>
      </c>
    </row>
    <row r="34" spans="1:104" x14ac:dyDescent="0.2">
      <c r="A34" s="176"/>
      <c r="B34" s="177" t="s">
        <v>76</v>
      </c>
      <c r="C34" s="178" t="str">
        <f>CONCATENATE(B28," ",C28)</f>
        <v>776PV Přípravné a pomocné práce</v>
      </c>
      <c r="D34" s="179"/>
      <c r="E34" s="180"/>
      <c r="F34" s="181"/>
      <c r="G34" s="182">
        <f>SUM(G28:G33)</f>
        <v>0</v>
      </c>
      <c r="O34" s="168">
        <v>4</v>
      </c>
      <c r="BA34" s="183">
        <f>SUM(BA28:BA33)</f>
        <v>0</v>
      </c>
      <c r="BB34" s="183">
        <f>SUM(BB28:BB33)</f>
        <v>0</v>
      </c>
      <c r="BC34" s="183">
        <f>SUM(BC28:BC33)</f>
        <v>0</v>
      </c>
      <c r="BD34" s="183">
        <f>SUM(BD28:BD33)</f>
        <v>0</v>
      </c>
      <c r="BE34" s="183">
        <f>SUM(BE28:BE33)</f>
        <v>0</v>
      </c>
    </row>
    <row r="35" spans="1:104" x14ac:dyDescent="0.2">
      <c r="A35" s="161" t="s">
        <v>74</v>
      </c>
      <c r="B35" s="162" t="s">
        <v>126</v>
      </c>
      <c r="C35" s="163" t="s">
        <v>127</v>
      </c>
      <c r="D35" s="164"/>
      <c r="E35" s="165"/>
      <c r="F35" s="165"/>
      <c r="G35" s="166"/>
      <c r="H35" s="167"/>
      <c r="I35" s="167"/>
      <c r="O35" s="168">
        <v>1</v>
      </c>
    </row>
    <row r="36" spans="1:104" ht="22.5" x14ac:dyDescent="0.2">
      <c r="A36" s="169">
        <v>19</v>
      </c>
      <c r="B36" s="170" t="s">
        <v>128</v>
      </c>
      <c r="C36" s="171" t="s">
        <v>129</v>
      </c>
      <c r="D36" s="172" t="s">
        <v>83</v>
      </c>
      <c r="E36" s="173">
        <v>354</v>
      </c>
      <c r="F36" s="173"/>
      <c r="G36" s="174"/>
      <c r="O36" s="168">
        <v>2</v>
      </c>
      <c r="AA36" s="144">
        <v>1</v>
      </c>
      <c r="AB36" s="144">
        <v>7</v>
      </c>
      <c r="AC36" s="144">
        <v>7</v>
      </c>
      <c r="AZ36" s="144">
        <v>2</v>
      </c>
      <c r="BA36" s="144">
        <f>IF(AZ36=1,G36,0)</f>
        <v>0</v>
      </c>
      <c r="BB36" s="144">
        <f>IF(AZ36=2,G36,0)</f>
        <v>0</v>
      </c>
      <c r="BC36" s="144">
        <f>IF(AZ36=3,G36,0)</f>
        <v>0</v>
      </c>
      <c r="BD36" s="144">
        <f>IF(AZ36=4,G36,0)</f>
        <v>0</v>
      </c>
      <c r="BE36" s="144">
        <f>IF(AZ36=5,G36,0)</f>
        <v>0</v>
      </c>
      <c r="CA36" s="175">
        <v>1</v>
      </c>
      <c r="CB36" s="175">
        <v>7</v>
      </c>
      <c r="CZ36" s="144">
        <v>0</v>
      </c>
    </row>
    <row r="37" spans="1:104" x14ac:dyDescent="0.2">
      <c r="A37" s="169">
        <v>20</v>
      </c>
      <c r="B37" s="170" t="s">
        <v>130</v>
      </c>
      <c r="C37" s="171" t="s">
        <v>131</v>
      </c>
      <c r="D37" s="172" t="s">
        <v>83</v>
      </c>
      <c r="E37" s="173">
        <v>354</v>
      </c>
      <c r="F37" s="173"/>
      <c r="G37" s="174"/>
      <c r="O37" s="168">
        <v>2</v>
      </c>
      <c r="AA37" s="144">
        <v>1</v>
      </c>
      <c r="AB37" s="144">
        <v>7</v>
      </c>
      <c r="AC37" s="144">
        <v>7</v>
      </c>
      <c r="AZ37" s="144">
        <v>2</v>
      </c>
      <c r="BA37" s="144">
        <f>IF(AZ37=1,G37,0)</f>
        <v>0</v>
      </c>
      <c r="BB37" s="144">
        <f>IF(AZ37=2,G37,0)</f>
        <v>0</v>
      </c>
      <c r="BC37" s="144">
        <f>IF(AZ37=3,G37,0)</f>
        <v>0</v>
      </c>
      <c r="BD37" s="144">
        <f>IF(AZ37=4,G37,0)</f>
        <v>0</v>
      </c>
      <c r="BE37" s="144">
        <f>IF(AZ37=5,G37,0)</f>
        <v>0</v>
      </c>
      <c r="CA37" s="175">
        <v>1</v>
      </c>
      <c r="CB37" s="175">
        <v>7</v>
      </c>
      <c r="CZ37" s="144">
        <v>3.0000000000000001E-3</v>
      </c>
    </row>
    <row r="38" spans="1:104" x14ac:dyDescent="0.2">
      <c r="A38" s="169">
        <v>21</v>
      </c>
      <c r="B38" s="170" t="s">
        <v>132</v>
      </c>
      <c r="C38" s="171" t="s">
        <v>133</v>
      </c>
      <c r="D38" s="172" t="s">
        <v>83</v>
      </c>
      <c r="E38" s="173">
        <v>354</v>
      </c>
      <c r="F38" s="173"/>
      <c r="G38" s="174"/>
      <c r="O38" s="168">
        <v>2</v>
      </c>
      <c r="AA38" s="144">
        <v>1</v>
      </c>
      <c r="AB38" s="144">
        <v>7</v>
      </c>
      <c r="AC38" s="144">
        <v>7</v>
      </c>
      <c r="AZ38" s="144">
        <v>2</v>
      </c>
      <c r="BA38" s="144">
        <f>IF(AZ38=1,G38,0)</f>
        <v>0</v>
      </c>
      <c r="BB38" s="144">
        <f>IF(AZ38=2,G38,0)</f>
        <v>0</v>
      </c>
      <c r="BC38" s="144">
        <f>IF(AZ38=3,G38,0)</f>
        <v>0</v>
      </c>
      <c r="BD38" s="144">
        <f>IF(AZ38=4,G38,0)</f>
        <v>0</v>
      </c>
      <c r="BE38" s="144">
        <f>IF(AZ38=5,G38,0)</f>
        <v>0</v>
      </c>
      <c r="CA38" s="175">
        <v>1</v>
      </c>
      <c r="CB38" s="175">
        <v>7</v>
      </c>
      <c r="CZ38" s="144">
        <v>0</v>
      </c>
    </row>
    <row r="39" spans="1:104" x14ac:dyDescent="0.2">
      <c r="A39" s="169">
        <v>22</v>
      </c>
      <c r="B39" s="170" t="s">
        <v>134</v>
      </c>
      <c r="C39" s="171" t="s">
        <v>135</v>
      </c>
      <c r="D39" s="172" t="s">
        <v>62</v>
      </c>
      <c r="E39" s="173">
        <v>2733.5880000000002</v>
      </c>
      <c r="F39" s="173"/>
      <c r="G39" s="174"/>
      <c r="O39" s="168">
        <v>2</v>
      </c>
      <c r="AA39" s="144">
        <v>7</v>
      </c>
      <c r="AB39" s="144">
        <v>1002</v>
      </c>
      <c r="AC39" s="144">
        <v>5</v>
      </c>
      <c r="AZ39" s="144">
        <v>2</v>
      </c>
      <c r="BA39" s="144">
        <f>IF(AZ39=1,G39,0)</f>
        <v>0</v>
      </c>
      <c r="BB39" s="144">
        <f>IF(AZ39=2,G39,0)</f>
        <v>0</v>
      </c>
      <c r="BC39" s="144">
        <f>IF(AZ39=3,G39,0)</f>
        <v>0</v>
      </c>
      <c r="BD39" s="144">
        <f>IF(AZ39=4,G39,0)</f>
        <v>0</v>
      </c>
      <c r="BE39" s="144">
        <f>IF(AZ39=5,G39,0)</f>
        <v>0</v>
      </c>
      <c r="CA39" s="175">
        <v>7</v>
      </c>
      <c r="CB39" s="175">
        <v>1002</v>
      </c>
      <c r="CZ39" s="144">
        <v>0</v>
      </c>
    </row>
    <row r="40" spans="1:104" x14ac:dyDescent="0.2">
      <c r="A40" s="176"/>
      <c r="B40" s="177" t="s">
        <v>76</v>
      </c>
      <c r="C40" s="178" t="str">
        <f>CONCATENATE(B35," ",C35)</f>
        <v>777St Pokládání vyrov.potěru</v>
      </c>
      <c r="D40" s="179"/>
      <c r="E40" s="180"/>
      <c r="F40" s="181"/>
      <c r="G40" s="182">
        <f>SUM(G35:G39)</f>
        <v>0</v>
      </c>
      <c r="O40" s="168">
        <v>4</v>
      </c>
      <c r="BA40" s="183">
        <f>SUM(BA35:BA39)</f>
        <v>0</v>
      </c>
      <c r="BB40" s="183">
        <f>SUM(BB35:BB39)</f>
        <v>0</v>
      </c>
      <c r="BC40" s="183">
        <f>SUM(BC35:BC39)</f>
        <v>0</v>
      </c>
      <c r="BD40" s="183">
        <f>SUM(BD35:BD39)</f>
        <v>0</v>
      </c>
      <c r="BE40" s="183">
        <f>SUM(BE35:BE39)</f>
        <v>0</v>
      </c>
    </row>
    <row r="41" spans="1:104" x14ac:dyDescent="0.2">
      <c r="A41" s="161" t="s">
        <v>74</v>
      </c>
      <c r="B41" s="162" t="s">
        <v>136</v>
      </c>
      <c r="C41" s="163" t="s">
        <v>137</v>
      </c>
      <c r="D41" s="164"/>
      <c r="E41" s="165"/>
      <c r="F41" s="165"/>
      <c r="G41" s="166"/>
      <c r="H41" s="167"/>
      <c r="I41" s="167"/>
      <c r="O41" s="168">
        <v>1</v>
      </c>
    </row>
    <row r="42" spans="1:104" x14ac:dyDescent="0.2">
      <c r="A42" s="169">
        <v>23</v>
      </c>
      <c r="B42" s="170" t="s">
        <v>138</v>
      </c>
      <c r="C42" s="171" t="s">
        <v>139</v>
      </c>
      <c r="D42" s="172" t="s">
        <v>93</v>
      </c>
      <c r="E42" s="173">
        <v>4.1901999999999999</v>
      </c>
      <c r="F42" s="173"/>
      <c r="G42" s="174"/>
      <c r="O42" s="168">
        <v>2</v>
      </c>
      <c r="AA42" s="144">
        <v>8</v>
      </c>
      <c r="AB42" s="144">
        <v>0</v>
      </c>
      <c r="AC42" s="144">
        <v>3</v>
      </c>
      <c r="AZ42" s="144">
        <v>1</v>
      </c>
      <c r="BA42" s="144">
        <f t="shared" ref="BA42:BA48" si="5">IF(AZ42=1,G42,0)</f>
        <v>0</v>
      </c>
      <c r="BB42" s="144">
        <f t="shared" ref="BB42:BB48" si="6">IF(AZ42=2,G42,0)</f>
        <v>0</v>
      </c>
      <c r="BC42" s="144">
        <f t="shared" ref="BC42:BC48" si="7">IF(AZ42=3,G42,0)</f>
        <v>0</v>
      </c>
      <c r="BD42" s="144">
        <f t="shared" ref="BD42:BD48" si="8">IF(AZ42=4,G42,0)</f>
        <v>0</v>
      </c>
      <c r="BE42" s="144">
        <f t="shared" ref="BE42:BE48" si="9">IF(AZ42=5,G42,0)</f>
        <v>0</v>
      </c>
      <c r="CA42" s="175">
        <v>8</v>
      </c>
      <c r="CB42" s="175">
        <v>0</v>
      </c>
      <c r="CZ42" s="144">
        <v>0</v>
      </c>
    </row>
    <row r="43" spans="1:104" x14ac:dyDescent="0.2">
      <c r="A43" s="169">
        <v>24</v>
      </c>
      <c r="B43" s="170" t="s">
        <v>140</v>
      </c>
      <c r="C43" s="171" t="s">
        <v>141</v>
      </c>
      <c r="D43" s="172" t="s">
        <v>93</v>
      </c>
      <c r="E43" s="173">
        <v>8.3803999999999998</v>
      </c>
      <c r="F43" s="173"/>
      <c r="G43" s="174"/>
      <c r="O43" s="168">
        <v>2</v>
      </c>
      <c r="AA43" s="144">
        <v>8</v>
      </c>
      <c r="AB43" s="144">
        <v>0</v>
      </c>
      <c r="AC43" s="144">
        <v>3</v>
      </c>
      <c r="AZ43" s="144">
        <v>1</v>
      </c>
      <c r="BA43" s="144">
        <f t="shared" si="5"/>
        <v>0</v>
      </c>
      <c r="BB43" s="144">
        <f t="shared" si="6"/>
        <v>0</v>
      </c>
      <c r="BC43" s="144">
        <f t="shared" si="7"/>
        <v>0</v>
      </c>
      <c r="BD43" s="144">
        <f t="shared" si="8"/>
        <v>0</v>
      </c>
      <c r="BE43" s="144">
        <f t="shared" si="9"/>
        <v>0</v>
      </c>
      <c r="CA43" s="175">
        <v>8</v>
      </c>
      <c r="CB43" s="175">
        <v>0</v>
      </c>
      <c r="CZ43" s="144">
        <v>0</v>
      </c>
    </row>
    <row r="44" spans="1:104" x14ac:dyDescent="0.2">
      <c r="A44" s="169">
        <v>25</v>
      </c>
      <c r="B44" s="170" t="s">
        <v>142</v>
      </c>
      <c r="C44" s="171" t="s">
        <v>143</v>
      </c>
      <c r="D44" s="172" t="s">
        <v>93</v>
      </c>
      <c r="E44" s="173">
        <v>4.1901999999999999</v>
      </c>
      <c r="F44" s="173"/>
      <c r="G44" s="174"/>
      <c r="O44" s="168">
        <v>2</v>
      </c>
      <c r="AA44" s="144">
        <v>8</v>
      </c>
      <c r="AB44" s="144">
        <v>0</v>
      </c>
      <c r="AC44" s="144">
        <v>3</v>
      </c>
      <c r="AZ44" s="144">
        <v>1</v>
      </c>
      <c r="BA44" s="144">
        <f t="shared" si="5"/>
        <v>0</v>
      </c>
      <c r="BB44" s="144">
        <f t="shared" si="6"/>
        <v>0</v>
      </c>
      <c r="BC44" s="144">
        <f t="shared" si="7"/>
        <v>0</v>
      </c>
      <c r="BD44" s="144">
        <f t="shared" si="8"/>
        <v>0</v>
      </c>
      <c r="BE44" s="144">
        <f t="shared" si="9"/>
        <v>0</v>
      </c>
      <c r="CA44" s="175">
        <v>8</v>
      </c>
      <c r="CB44" s="175">
        <v>0</v>
      </c>
      <c r="CZ44" s="144">
        <v>0</v>
      </c>
    </row>
    <row r="45" spans="1:104" x14ac:dyDescent="0.2">
      <c r="A45" s="169">
        <v>26</v>
      </c>
      <c r="B45" s="170" t="s">
        <v>144</v>
      </c>
      <c r="C45" s="171" t="s">
        <v>145</v>
      </c>
      <c r="D45" s="172" t="s">
        <v>93</v>
      </c>
      <c r="E45" s="173">
        <v>37.711799999999997</v>
      </c>
      <c r="F45" s="173"/>
      <c r="G45" s="174"/>
      <c r="O45" s="168">
        <v>2</v>
      </c>
      <c r="AA45" s="144">
        <v>8</v>
      </c>
      <c r="AB45" s="144">
        <v>0</v>
      </c>
      <c r="AC45" s="144">
        <v>3</v>
      </c>
      <c r="AZ45" s="144">
        <v>1</v>
      </c>
      <c r="BA45" s="144">
        <f t="shared" si="5"/>
        <v>0</v>
      </c>
      <c r="BB45" s="144">
        <f t="shared" si="6"/>
        <v>0</v>
      </c>
      <c r="BC45" s="144">
        <f t="shared" si="7"/>
        <v>0</v>
      </c>
      <c r="BD45" s="144">
        <f t="shared" si="8"/>
        <v>0</v>
      </c>
      <c r="BE45" s="144">
        <f t="shared" si="9"/>
        <v>0</v>
      </c>
      <c r="CA45" s="175">
        <v>8</v>
      </c>
      <c r="CB45" s="175">
        <v>0</v>
      </c>
      <c r="CZ45" s="144">
        <v>0</v>
      </c>
    </row>
    <row r="46" spans="1:104" x14ac:dyDescent="0.2">
      <c r="A46" s="169">
        <v>27</v>
      </c>
      <c r="B46" s="170" t="s">
        <v>146</v>
      </c>
      <c r="C46" s="171" t="s">
        <v>147</v>
      </c>
      <c r="D46" s="172" t="s">
        <v>93</v>
      </c>
      <c r="E46" s="173">
        <v>4.1901999999999999</v>
      </c>
      <c r="F46" s="173"/>
      <c r="G46" s="174"/>
      <c r="O46" s="168">
        <v>2</v>
      </c>
      <c r="AA46" s="144">
        <v>8</v>
      </c>
      <c r="AB46" s="144">
        <v>0</v>
      </c>
      <c r="AC46" s="144">
        <v>3</v>
      </c>
      <c r="AZ46" s="144">
        <v>1</v>
      </c>
      <c r="BA46" s="144">
        <f t="shared" si="5"/>
        <v>0</v>
      </c>
      <c r="BB46" s="144">
        <f t="shared" si="6"/>
        <v>0</v>
      </c>
      <c r="BC46" s="144">
        <f t="shared" si="7"/>
        <v>0</v>
      </c>
      <c r="BD46" s="144">
        <f t="shared" si="8"/>
        <v>0</v>
      </c>
      <c r="BE46" s="144">
        <f t="shared" si="9"/>
        <v>0</v>
      </c>
      <c r="CA46" s="175">
        <v>8</v>
      </c>
      <c r="CB46" s="175">
        <v>0</v>
      </c>
      <c r="CZ46" s="144">
        <v>0</v>
      </c>
    </row>
    <row r="47" spans="1:104" x14ac:dyDescent="0.2">
      <c r="A47" s="169">
        <v>28</v>
      </c>
      <c r="B47" s="170" t="s">
        <v>148</v>
      </c>
      <c r="C47" s="171" t="s">
        <v>149</v>
      </c>
      <c r="D47" s="172" t="s">
        <v>93</v>
      </c>
      <c r="E47" s="173">
        <v>16.7608</v>
      </c>
      <c r="F47" s="173"/>
      <c r="G47" s="174"/>
      <c r="O47" s="168">
        <v>2</v>
      </c>
      <c r="AA47" s="144">
        <v>8</v>
      </c>
      <c r="AB47" s="144">
        <v>0</v>
      </c>
      <c r="AC47" s="144">
        <v>3</v>
      </c>
      <c r="AZ47" s="144">
        <v>1</v>
      </c>
      <c r="BA47" s="144">
        <f t="shared" si="5"/>
        <v>0</v>
      </c>
      <c r="BB47" s="144">
        <f t="shared" si="6"/>
        <v>0</v>
      </c>
      <c r="BC47" s="144">
        <f t="shared" si="7"/>
        <v>0</v>
      </c>
      <c r="BD47" s="144">
        <f t="shared" si="8"/>
        <v>0</v>
      </c>
      <c r="BE47" s="144">
        <f t="shared" si="9"/>
        <v>0</v>
      </c>
      <c r="CA47" s="175">
        <v>8</v>
      </c>
      <c r="CB47" s="175">
        <v>0</v>
      </c>
      <c r="CZ47" s="144">
        <v>0</v>
      </c>
    </row>
    <row r="48" spans="1:104" x14ac:dyDescent="0.2">
      <c r="A48" s="169">
        <v>29</v>
      </c>
      <c r="B48" s="170" t="s">
        <v>150</v>
      </c>
      <c r="C48" s="171" t="s">
        <v>151</v>
      </c>
      <c r="D48" s="172" t="s">
        <v>93</v>
      </c>
      <c r="E48" s="173">
        <v>4.1901999999999999</v>
      </c>
      <c r="F48" s="173"/>
      <c r="G48" s="174"/>
      <c r="O48" s="168">
        <v>2</v>
      </c>
      <c r="AA48" s="144">
        <v>8</v>
      </c>
      <c r="AB48" s="144">
        <v>1</v>
      </c>
      <c r="AC48" s="144">
        <v>3</v>
      </c>
      <c r="AZ48" s="144">
        <v>1</v>
      </c>
      <c r="BA48" s="144">
        <f t="shared" si="5"/>
        <v>0</v>
      </c>
      <c r="BB48" s="144">
        <f t="shared" si="6"/>
        <v>0</v>
      </c>
      <c r="BC48" s="144">
        <f t="shared" si="7"/>
        <v>0</v>
      </c>
      <c r="BD48" s="144">
        <f t="shared" si="8"/>
        <v>0</v>
      </c>
      <c r="BE48" s="144">
        <f t="shared" si="9"/>
        <v>0</v>
      </c>
      <c r="CA48" s="175">
        <v>8</v>
      </c>
      <c r="CB48" s="175">
        <v>1</v>
      </c>
      <c r="CZ48" s="144">
        <v>0</v>
      </c>
    </row>
    <row r="49" spans="1:57" x14ac:dyDescent="0.2">
      <c r="A49" s="176"/>
      <c r="B49" s="177" t="s">
        <v>76</v>
      </c>
      <c r="C49" s="178" t="str">
        <f>CONCATENATE(B41," ",C41)</f>
        <v>D96S Odklízení sutě</v>
      </c>
      <c r="D49" s="179"/>
      <c r="E49" s="180"/>
      <c r="F49" s="181"/>
      <c r="G49" s="182">
        <f>SUM(G41:G48)</f>
        <v>0</v>
      </c>
      <c r="O49" s="168">
        <v>4</v>
      </c>
      <c r="BA49" s="183">
        <f>SUM(BA41:BA48)</f>
        <v>0</v>
      </c>
      <c r="BB49" s="183">
        <f>SUM(BB41:BB48)</f>
        <v>0</v>
      </c>
      <c r="BC49" s="183">
        <f>SUM(BC41:BC48)</f>
        <v>0</v>
      </c>
      <c r="BD49" s="183">
        <f>SUM(BD41:BD48)</f>
        <v>0</v>
      </c>
      <c r="BE49" s="183">
        <f>SUM(BE41:BE48)</f>
        <v>0</v>
      </c>
    </row>
    <row r="50" spans="1:57" x14ac:dyDescent="0.2">
      <c r="E50" s="144"/>
    </row>
    <row r="51" spans="1:57" x14ac:dyDescent="0.2">
      <c r="E51" s="144"/>
    </row>
    <row r="52" spans="1:57" x14ac:dyDescent="0.2">
      <c r="E52" s="144"/>
    </row>
    <row r="53" spans="1:57" x14ac:dyDescent="0.2">
      <c r="E53" s="144"/>
    </row>
    <row r="54" spans="1:57" x14ac:dyDescent="0.2">
      <c r="E54" s="144"/>
    </row>
    <row r="55" spans="1:57" x14ac:dyDescent="0.2">
      <c r="E55" s="144"/>
    </row>
    <row r="56" spans="1:57" x14ac:dyDescent="0.2">
      <c r="E56" s="144"/>
    </row>
    <row r="57" spans="1:57" x14ac:dyDescent="0.2">
      <c r="E57" s="144"/>
    </row>
    <row r="58" spans="1:57" x14ac:dyDescent="0.2">
      <c r="E58" s="144"/>
    </row>
    <row r="59" spans="1:57" x14ac:dyDescent="0.2">
      <c r="E59" s="144"/>
    </row>
    <row r="60" spans="1:57" x14ac:dyDescent="0.2">
      <c r="E60" s="144"/>
    </row>
    <row r="61" spans="1:57" x14ac:dyDescent="0.2">
      <c r="E61" s="144"/>
    </row>
    <row r="62" spans="1:57" x14ac:dyDescent="0.2">
      <c r="E62" s="144"/>
    </row>
    <row r="63" spans="1:57" x14ac:dyDescent="0.2">
      <c r="E63" s="144"/>
    </row>
    <row r="64" spans="1:57" x14ac:dyDescent="0.2">
      <c r="E64" s="144"/>
    </row>
    <row r="65" spans="1:7" x14ac:dyDescent="0.2">
      <c r="E65" s="144"/>
    </row>
    <row r="66" spans="1:7" x14ac:dyDescent="0.2">
      <c r="E66" s="144"/>
    </row>
    <row r="67" spans="1:7" x14ac:dyDescent="0.2">
      <c r="E67" s="144"/>
    </row>
    <row r="68" spans="1:7" x14ac:dyDescent="0.2">
      <c r="E68" s="144"/>
    </row>
    <row r="69" spans="1:7" x14ac:dyDescent="0.2">
      <c r="E69" s="144"/>
    </row>
    <row r="70" spans="1:7" x14ac:dyDescent="0.2">
      <c r="E70" s="144"/>
    </row>
    <row r="71" spans="1:7" x14ac:dyDescent="0.2">
      <c r="E71" s="144"/>
    </row>
    <row r="72" spans="1:7" x14ac:dyDescent="0.2">
      <c r="E72" s="144"/>
    </row>
    <row r="73" spans="1:7" x14ac:dyDescent="0.2">
      <c r="A73" s="184"/>
      <c r="B73" s="184"/>
      <c r="C73" s="184"/>
      <c r="D73" s="184"/>
      <c r="E73" s="184"/>
      <c r="F73" s="184"/>
      <c r="G73" s="184"/>
    </row>
    <row r="74" spans="1:7" x14ac:dyDescent="0.2">
      <c r="A74" s="184"/>
      <c r="B74" s="184"/>
      <c r="C74" s="184"/>
      <c r="D74" s="184"/>
      <c r="E74" s="184"/>
      <c r="F74" s="184"/>
      <c r="G74" s="184"/>
    </row>
    <row r="75" spans="1:7" x14ac:dyDescent="0.2">
      <c r="A75" s="184"/>
      <c r="B75" s="184"/>
      <c r="C75" s="184"/>
      <c r="D75" s="184"/>
      <c r="E75" s="184"/>
      <c r="F75" s="184"/>
      <c r="G75" s="184"/>
    </row>
    <row r="76" spans="1:7" x14ac:dyDescent="0.2">
      <c r="A76" s="184"/>
      <c r="B76" s="184"/>
      <c r="C76" s="184"/>
      <c r="D76" s="184"/>
      <c r="E76" s="184"/>
      <c r="F76" s="184"/>
      <c r="G76" s="184"/>
    </row>
    <row r="77" spans="1:7" x14ac:dyDescent="0.2">
      <c r="E77" s="144"/>
    </row>
    <row r="78" spans="1:7" x14ac:dyDescent="0.2">
      <c r="E78" s="144"/>
    </row>
    <row r="79" spans="1:7" x14ac:dyDescent="0.2">
      <c r="E79" s="144"/>
    </row>
    <row r="80" spans="1:7" x14ac:dyDescent="0.2">
      <c r="E80" s="144"/>
    </row>
    <row r="81" spans="5:5" x14ac:dyDescent="0.2">
      <c r="E81" s="144"/>
    </row>
    <row r="82" spans="5:5" x14ac:dyDescent="0.2">
      <c r="E82" s="144"/>
    </row>
    <row r="83" spans="5:5" x14ac:dyDescent="0.2">
      <c r="E83" s="144"/>
    </row>
    <row r="84" spans="5:5" x14ac:dyDescent="0.2">
      <c r="E84" s="144"/>
    </row>
    <row r="85" spans="5:5" x14ac:dyDescent="0.2">
      <c r="E85" s="144"/>
    </row>
    <row r="86" spans="5:5" x14ac:dyDescent="0.2">
      <c r="E86" s="144"/>
    </row>
    <row r="87" spans="5:5" x14ac:dyDescent="0.2">
      <c r="E87" s="144"/>
    </row>
    <row r="88" spans="5:5" x14ac:dyDescent="0.2">
      <c r="E88" s="144"/>
    </row>
    <row r="89" spans="5:5" x14ac:dyDescent="0.2">
      <c r="E89" s="144"/>
    </row>
    <row r="90" spans="5:5" x14ac:dyDescent="0.2">
      <c r="E90" s="144"/>
    </row>
    <row r="91" spans="5:5" x14ac:dyDescent="0.2">
      <c r="E91" s="144"/>
    </row>
    <row r="92" spans="5:5" x14ac:dyDescent="0.2">
      <c r="E92" s="144"/>
    </row>
    <row r="93" spans="5:5" x14ac:dyDescent="0.2">
      <c r="E93" s="144"/>
    </row>
    <row r="94" spans="5:5" x14ac:dyDescent="0.2">
      <c r="E94" s="144"/>
    </row>
    <row r="95" spans="5:5" x14ac:dyDescent="0.2">
      <c r="E95" s="144"/>
    </row>
    <row r="96" spans="5:5" x14ac:dyDescent="0.2">
      <c r="E96" s="144"/>
    </row>
    <row r="97" spans="1:7" x14ac:dyDescent="0.2">
      <c r="E97" s="144"/>
    </row>
    <row r="98" spans="1:7" x14ac:dyDescent="0.2">
      <c r="E98" s="144"/>
    </row>
    <row r="99" spans="1:7" x14ac:dyDescent="0.2">
      <c r="E99" s="144"/>
    </row>
    <row r="100" spans="1:7" x14ac:dyDescent="0.2">
      <c r="E100" s="144"/>
    </row>
    <row r="101" spans="1:7" x14ac:dyDescent="0.2">
      <c r="E101" s="144"/>
    </row>
    <row r="102" spans="1:7" x14ac:dyDescent="0.2">
      <c r="E102" s="144"/>
    </row>
    <row r="103" spans="1:7" x14ac:dyDescent="0.2">
      <c r="E103" s="144"/>
    </row>
    <row r="104" spans="1:7" x14ac:dyDescent="0.2">
      <c r="E104" s="144"/>
    </row>
    <row r="105" spans="1:7" x14ac:dyDescent="0.2">
      <c r="E105" s="144"/>
    </row>
    <row r="106" spans="1:7" x14ac:dyDescent="0.2">
      <c r="E106" s="144"/>
    </row>
    <row r="107" spans="1:7" x14ac:dyDescent="0.2">
      <c r="E107" s="144"/>
    </row>
    <row r="108" spans="1:7" x14ac:dyDescent="0.2">
      <c r="A108" s="185"/>
      <c r="B108" s="185"/>
    </row>
    <row r="109" spans="1:7" x14ac:dyDescent="0.2">
      <c r="A109" s="184"/>
      <c r="B109" s="184"/>
      <c r="C109" s="187"/>
      <c r="D109" s="187"/>
      <c r="E109" s="188"/>
      <c r="F109" s="187"/>
      <c r="G109" s="189"/>
    </row>
    <row r="110" spans="1:7" x14ac:dyDescent="0.2">
      <c r="A110" s="190"/>
      <c r="B110" s="190"/>
      <c r="C110" s="184"/>
      <c r="D110" s="184"/>
      <c r="E110" s="191"/>
      <c r="F110" s="184"/>
      <c r="G110" s="184"/>
    </row>
    <row r="111" spans="1:7" x14ac:dyDescent="0.2">
      <c r="A111" s="184"/>
      <c r="B111" s="184"/>
      <c r="C111" s="184"/>
      <c r="D111" s="184"/>
      <c r="E111" s="191"/>
      <c r="F111" s="184"/>
      <c r="G111" s="184"/>
    </row>
    <row r="112" spans="1:7" x14ac:dyDescent="0.2">
      <c r="A112" s="184"/>
      <c r="B112" s="184"/>
      <c r="C112" s="184"/>
      <c r="D112" s="184"/>
      <c r="E112" s="191"/>
      <c r="F112" s="184"/>
      <c r="G112" s="184"/>
    </row>
    <row r="113" spans="1:7" x14ac:dyDescent="0.2">
      <c r="A113" s="184"/>
      <c r="B113" s="184"/>
      <c r="C113" s="184"/>
      <c r="D113" s="184"/>
      <c r="E113" s="191"/>
      <c r="F113" s="184"/>
      <c r="G113" s="184"/>
    </row>
    <row r="114" spans="1:7" x14ac:dyDescent="0.2">
      <c r="A114" s="184"/>
      <c r="B114" s="184"/>
      <c r="C114" s="184"/>
      <c r="D114" s="184"/>
      <c r="E114" s="191"/>
      <c r="F114" s="184"/>
      <c r="G114" s="184"/>
    </row>
    <row r="115" spans="1:7" x14ac:dyDescent="0.2">
      <c r="A115" s="184"/>
      <c r="B115" s="184"/>
      <c r="C115" s="184"/>
      <c r="D115" s="184"/>
      <c r="E115" s="191"/>
      <c r="F115" s="184"/>
      <c r="G115" s="184"/>
    </row>
    <row r="116" spans="1:7" x14ac:dyDescent="0.2">
      <c r="A116" s="184"/>
      <c r="B116" s="184"/>
      <c r="C116" s="184"/>
      <c r="D116" s="184"/>
      <c r="E116" s="191"/>
      <c r="F116" s="184"/>
      <c r="G116" s="184"/>
    </row>
    <row r="117" spans="1:7" x14ac:dyDescent="0.2">
      <c r="A117" s="184"/>
      <c r="B117" s="184"/>
      <c r="C117" s="184"/>
      <c r="D117" s="184"/>
      <c r="E117" s="191"/>
      <c r="F117" s="184"/>
      <c r="G117" s="184"/>
    </row>
    <row r="118" spans="1:7" x14ac:dyDescent="0.2">
      <c r="A118" s="184"/>
      <c r="B118" s="184"/>
      <c r="C118" s="184"/>
      <c r="D118" s="184"/>
      <c r="E118" s="191"/>
      <c r="F118" s="184"/>
      <c r="G118" s="184"/>
    </row>
    <row r="119" spans="1:7" x14ac:dyDescent="0.2">
      <c r="A119" s="184"/>
      <c r="B119" s="184"/>
      <c r="C119" s="184"/>
      <c r="D119" s="184"/>
      <c r="E119" s="191"/>
      <c r="F119" s="184"/>
      <c r="G119" s="184"/>
    </row>
    <row r="120" spans="1:7" x14ac:dyDescent="0.2">
      <c r="A120" s="184"/>
      <c r="B120" s="184"/>
      <c r="C120" s="184"/>
      <c r="D120" s="184"/>
      <c r="E120" s="191"/>
      <c r="F120" s="184"/>
      <c r="G120" s="184"/>
    </row>
    <row r="121" spans="1:7" x14ac:dyDescent="0.2">
      <c r="A121" s="184"/>
      <c r="B121" s="184"/>
      <c r="C121" s="184"/>
      <c r="D121" s="184"/>
      <c r="E121" s="191"/>
      <c r="F121" s="184"/>
      <c r="G121" s="184"/>
    </row>
    <row r="122" spans="1:7" x14ac:dyDescent="0.2">
      <c r="A122" s="184"/>
      <c r="B122" s="184"/>
      <c r="C122" s="184"/>
      <c r="D122" s="184"/>
      <c r="E122" s="191"/>
      <c r="F122" s="184"/>
      <c r="G122" s="18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Sedláková Irena Mgr. (BK)</dc:creator>
  <cp:lastModifiedBy>Rizner</cp:lastModifiedBy>
  <dcterms:created xsi:type="dcterms:W3CDTF">2012-11-14T05:56:37Z</dcterms:created>
  <dcterms:modified xsi:type="dcterms:W3CDTF">2012-12-20T19:46:20Z</dcterms:modified>
</cp:coreProperties>
</file>