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2330" tabRatio="840" activeTab="17"/>
  </bookViews>
  <sheets>
    <sheet name="Seznam" sheetId="21" r:id="rId1"/>
    <sheet name="Košilka" sheetId="1" r:id="rId2"/>
    <sheet name="p1" sheetId="3" r:id="rId3"/>
    <sheet name="p2" sheetId="26" r:id="rId4"/>
    <sheet name="p3a" sheetId="5" r:id="rId5"/>
    <sheet name="p3b" sheetId="11" r:id="rId6"/>
    <sheet name="p3c" sheetId="36" r:id="rId7"/>
    <sheet name="p3d" sheetId="37" r:id="rId8"/>
    <sheet name="p3e" sheetId="38" r:id="rId9"/>
    <sheet name="p3f" sheetId="39" r:id="rId10"/>
    <sheet name="p4" sheetId="6" r:id="rId11"/>
    <sheet name="p5a" sheetId="24" r:id="rId12"/>
    <sheet name="p5b" sheetId="25" r:id="rId13"/>
    <sheet name="p6" sheetId="22" r:id="rId14"/>
    <sheet name="p7" sheetId="27" r:id="rId15"/>
    <sheet name="p8" sheetId="28" r:id="rId16"/>
    <sheet name="p9a" sheetId="29" r:id="rId17"/>
    <sheet name="p9b" sheetId="30" r:id="rId18"/>
    <sheet name="p9c" sheetId="31" r:id="rId19"/>
    <sheet name="p9d" sheetId="32" r:id="rId20"/>
    <sheet name="p9e" sheetId="33" r:id="rId21"/>
    <sheet name="p10" sheetId="34" r:id="rId22"/>
    <sheet name="p11" sheetId="35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Print_Titles" localSheetId="11">p5a!$1:$1</definedName>
    <definedName name="_xlnm.Print_Area" localSheetId="2">'p1'!$A$1:$Q$52</definedName>
    <definedName name="_xlnm.Print_Area" localSheetId="21">'p10'!$A$1:$E$22</definedName>
    <definedName name="_xlnm.Print_Area" localSheetId="22">'p11'!$A$1:$E$39</definedName>
    <definedName name="_xlnm.Print_Area" localSheetId="3">'p2'!$A$1:$G$30</definedName>
    <definedName name="_xlnm.Print_Area" localSheetId="4">p3a!$A$1:$P$145</definedName>
    <definedName name="_xlnm.Print_Area" localSheetId="5">p3b!$A$1:$P$15</definedName>
    <definedName name="_xlnm.Print_Area" localSheetId="6">p3c!$A$1:$K$58</definedName>
    <definedName name="_xlnm.Print_Area" localSheetId="9">p3f!$A$1:$K$54</definedName>
    <definedName name="_xlnm.Print_Area" localSheetId="10">'p4'!$A$1:$G$19</definedName>
    <definedName name="_xlnm.Print_Area" localSheetId="11">p5a!$A$1:$AC$49</definedName>
    <definedName name="_xlnm.Print_Area" localSheetId="12">p5b!$B$2:$AE$37</definedName>
    <definedName name="_xlnm.Print_Area" localSheetId="13">'p6'!$A$1:$B$17</definedName>
    <definedName name="_xlnm.Print_Area" localSheetId="14">'p7'!$A$1:$C$17</definedName>
    <definedName name="_xlnm.Print_Area" localSheetId="15">'p8'!$A$1:$C$19</definedName>
    <definedName name="_xlnm.Print_Area" localSheetId="16">p9a!$A$1:$F$40</definedName>
    <definedName name="_xlnm.Print_Area" localSheetId="17">p9b!$A$1:$G$37</definedName>
    <definedName name="_xlnm.Print_Area" localSheetId="19">p9d!$A$1:$E$20</definedName>
  </definedNames>
  <calcPr calcId="145621"/>
</workbook>
</file>

<file path=xl/calcChain.xml><?xml version="1.0" encoding="utf-8"?>
<calcChain xmlns="http://schemas.openxmlformats.org/spreadsheetml/2006/main">
  <c r="E36" i="30" l="1"/>
  <c r="C18" i="38" l="1"/>
  <c r="F22" i="26" l="1"/>
  <c r="E21" i="34" l="1"/>
  <c r="D21" i="34"/>
  <c r="C21" i="34"/>
  <c r="B21" i="34"/>
  <c r="D39" i="35"/>
  <c r="D19" i="35"/>
  <c r="G19" i="33"/>
  <c r="F19" i="33"/>
  <c r="E19" i="33"/>
  <c r="D19" i="33"/>
  <c r="C19" i="33"/>
  <c r="B19" i="33"/>
  <c r="E19" i="32"/>
  <c r="D19" i="32"/>
  <c r="C19" i="32"/>
  <c r="B19" i="32"/>
  <c r="K19" i="31"/>
  <c r="J19" i="31"/>
  <c r="I19" i="31"/>
  <c r="H19" i="31"/>
  <c r="G19" i="31"/>
  <c r="F19" i="31"/>
  <c r="E19" i="31"/>
  <c r="D19" i="31"/>
  <c r="C19" i="31"/>
  <c r="B19" i="31"/>
  <c r="G36" i="30"/>
  <c r="F36" i="30"/>
  <c r="D36" i="30"/>
  <c r="C36" i="30"/>
  <c r="B36" i="30"/>
  <c r="G17" i="30"/>
  <c r="F17" i="30"/>
  <c r="E17" i="30"/>
  <c r="D17" i="30"/>
  <c r="C17" i="30"/>
  <c r="B17" i="30"/>
  <c r="F39" i="29"/>
  <c r="E39" i="29"/>
  <c r="D39" i="29"/>
  <c r="C39" i="29"/>
  <c r="B39" i="29"/>
  <c r="F18" i="29"/>
  <c r="E18" i="29"/>
  <c r="D18" i="29"/>
  <c r="C18" i="29"/>
  <c r="B18" i="29"/>
  <c r="C30" i="26" l="1"/>
  <c r="F29" i="26"/>
  <c r="F28" i="26"/>
  <c r="F27" i="26"/>
  <c r="F26" i="26"/>
  <c r="F25" i="26"/>
  <c r="F23" i="26"/>
  <c r="F21" i="26"/>
  <c r="F20" i="26"/>
  <c r="F19" i="26"/>
  <c r="F18" i="26"/>
  <c r="F17" i="26"/>
  <c r="F16" i="26"/>
  <c r="F15" i="26"/>
  <c r="F14" i="26"/>
  <c r="F12" i="26"/>
  <c r="F11" i="26"/>
  <c r="F10" i="26"/>
  <c r="F9" i="26"/>
  <c r="G7" i="26"/>
  <c r="E7" i="26"/>
  <c r="C7" i="26"/>
  <c r="B7" i="26"/>
  <c r="F7" i="26" s="1"/>
  <c r="G6" i="26"/>
  <c r="F6" i="26"/>
  <c r="C123" i="25" l="1"/>
  <c r="D120" i="25"/>
  <c r="D123" i="25" s="1"/>
  <c r="C124" i="25" s="1"/>
  <c r="D124" i="25" s="1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R31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C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N28" i="25"/>
  <c r="M28" i="25"/>
  <c r="L28" i="25"/>
  <c r="K28" i="25"/>
  <c r="J28" i="25"/>
  <c r="I28" i="25"/>
  <c r="H28" i="25"/>
  <c r="G28" i="25"/>
  <c r="F28" i="25"/>
  <c r="E28" i="25"/>
  <c r="D28" i="25"/>
  <c r="C28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AD15" i="25"/>
  <c r="AC15" i="25"/>
  <c r="AB15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D14" i="25"/>
  <c r="AC14" i="25"/>
  <c r="AB14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D13" i="25"/>
  <c r="AC13" i="25"/>
  <c r="AB13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D12" i="25"/>
  <c r="AC12" i="25"/>
  <c r="AB12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D11" i="25"/>
  <c r="AC11" i="25"/>
  <c r="AB11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D10" i="25"/>
  <c r="AC10" i="25"/>
  <c r="AB10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</calcChain>
</file>

<file path=xl/sharedStrings.xml><?xml version="1.0" encoding="utf-8"?>
<sst xmlns="http://schemas.openxmlformats.org/spreadsheetml/2006/main" count="967" uniqueCount="374">
  <si>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</si>
  <si>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</si>
  <si>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</si>
  <si>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</si>
  <si>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</si>
  <si>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</si>
  <si>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</si>
  <si>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</si>
  <si>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</si>
  <si>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</si>
  <si>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</si>
  <si>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</si>
  <si>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</si>
  <si>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</si>
  <si>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</si>
  <si>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</si>
  <si>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</si>
  <si>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</si>
  <si>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</si>
  <si>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</si>
  <si>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</si>
  <si>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</si>
  <si>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</si>
  <si>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</si>
  <si>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</si>
  <si>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</si>
  <si>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Období</t>
  </si>
  <si>
    <t>STAV - POČET SM</t>
  </si>
  <si>
    <t>výchozí stav</t>
  </si>
  <si>
    <t xml:space="preserve">90 SM (jedná se o dočasná SM) </t>
  </si>
  <si>
    <t>Shrnutí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</si>
  <si>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</si>
  <si>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</si>
  <si>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</si>
  <si>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</si>
  <si>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</si>
  <si>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</si>
  <si>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</si>
  <si>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</si>
  <si>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</si>
  <si>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</si>
  <si>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</si>
  <si>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</si>
  <si>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</si>
  <si>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 xml:space="preserve"> realita</t>
  </si>
  <si>
    <t xml:space="preserve"> potřeba</t>
  </si>
  <si>
    <t>ZDŮVOD-NĚNÍ ZMĚNY POČTU</t>
  </si>
  <si>
    <t>prosinec 2010</t>
  </si>
  <si>
    <t>srpen 2011</t>
  </si>
  <si>
    <t>prosinec 2011</t>
  </si>
  <si>
    <t xml:space="preserve">mimoř. navýšení o 150 + 49 inspektorů kvality  </t>
  </si>
  <si>
    <t>Vývoj počtu zaměstnanců ÚP ČR</t>
  </si>
  <si>
    <t xml:space="preserve"> zajišťová-no 77 samostat-nými ÚP</t>
  </si>
  <si>
    <t>Vývoj počtu zaměstnanců - systematizovaných míst (SM) na ÚP ČR od jeho vzniku</t>
  </si>
  <si>
    <t xml:space="preserve">  září  2011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</si>
  <si>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</si>
  <si>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</si>
  <si>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</si>
  <si>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</si>
  <si>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</si>
  <si>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</si>
  <si>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</si>
  <si>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</si>
  <si>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</si>
  <si>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</si>
  <si>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</si>
  <si>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</si>
  <si>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</si>
  <si>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</si>
  <si>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</si>
  <si>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</si>
  <si>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</si>
  <si>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</si>
  <si>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</si>
  <si>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</si>
  <si>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</si>
  <si>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</si>
  <si>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</si>
  <si>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</si>
  <si>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</si>
  <si>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</si>
  <si>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</si>
  <si>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</si>
  <si>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</si>
  <si>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</si>
  <si>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</si>
  <si>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</si>
  <si>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</si>
  <si>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</si>
  <si>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</si>
  <si>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</si>
  <si>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</si>
  <si>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</si>
  <si>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</si>
  <si>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</si>
  <si>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</si>
  <si>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</si>
  <si>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 xml:space="preserve">souhlasné závazné stanovisko </t>
  </si>
  <si>
    <t>nesouhlasné závazné stanovisko</t>
  </si>
  <si>
    <t>podmíněně souhlasné závazné stanovisko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</si>
  <si>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</si>
  <si>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</si>
  <si>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</si>
  <si>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</si>
  <si>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</si>
  <si>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</si>
  <si>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</si>
  <si>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</si>
  <si>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</si>
  <si>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</si>
  <si>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</si>
  <si>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Sociální příplatek</t>
  </si>
  <si>
    <t>Ostatní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</si>
  <si>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</si>
  <si>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</si>
  <si>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</si>
  <si>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</si>
  <si>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</si>
  <si>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</si>
  <si>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</si>
  <si>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</si>
  <si>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Vyplacená suma
(v tis. Kč)</t>
  </si>
  <si>
    <t>Sociální šetření</t>
  </si>
  <si>
    <t>říjen
2011</t>
  </si>
  <si>
    <t>Objem (v tis. Kč)</t>
  </si>
  <si>
    <t>Přílohy</t>
  </si>
  <si>
    <r>
      <t xml:space="preserve">1. vlna propouš
tění = zrušení </t>
    </r>
    <r>
      <rPr>
        <b/>
        <sz val="9"/>
        <color theme="1"/>
        <rFont val="Arial CE"/>
        <charset val="238"/>
      </rPr>
      <t>1000 SM</t>
    </r>
  </si>
  <si>
    <r>
      <t xml:space="preserve">3. vlna propouš
tění = zrušení </t>
    </r>
    <r>
      <rPr>
        <b/>
        <sz val="9"/>
        <color theme="1"/>
        <rFont val="Arial CE"/>
        <charset val="238"/>
      </rPr>
      <t>714  SM</t>
    </r>
    <r>
      <rPr>
        <sz val="9"/>
        <color theme="1"/>
        <rFont val="Arial CE"/>
        <charset val="238"/>
      </rPr>
      <t xml:space="preserve"> </t>
    </r>
  </si>
  <si>
    <r>
      <t xml:space="preserve">2. vlna propouš
tění = zrušení </t>
    </r>
    <r>
      <rPr>
        <b/>
        <sz val="9"/>
        <color theme="1"/>
        <rFont val="Arial CE"/>
        <charset val="238"/>
      </rPr>
      <t xml:space="preserve">185 SM </t>
    </r>
  </si>
  <si>
    <r>
      <t xml:space="preserve">příchod agend HMN a zaměst. z obcí v počtu </t>
    </r>
    <r>
      <rPr>
        <b/>
        <sz val="9"/>
        <color theme="1"/>
        <rFont val="Arial CE"/>
        <charset val="238"/>
      </rPr>
      <t xml:space="preserve">1953 SM </t>
    </r>
    <r>
      <rPr>
        <sz val="9"/>
        <color theme="1"/>
        <rFont val="Arial CE"/>
        <charset val="238"/>
      </rPr>
      <t xml:space="preserve">z počtu </t>
    </r>
    <r>
      <rPr>
        <b/>
        <sz val="9"/>
        <color theme="1"/>
        <rFont val="Arial CE"/>
        <charset val="238"/>
      </rPr>
      <t xml:space="preserve">3642 </t>
    </r>
    <r>
      <rPr>
        <sz val="9"/>
        <color theme="1"/>
        <rFont val="Arial CE"/>
        <charset val="238"/>
      </rPr>
      <t>pracov
níků vykonávajících agendu HMN na obcích
- 1689</t>
    </r>
  </si>
  <si>
    <t xml:space="preserve">9 SM převod MPSV 
</t>
  </si>
  <si>
    <t xml:space="preserve">16 SM převod MPSV 
</t>
  </si>
  <si>
    <t>1. čtvrtletí</t>
  </si>
  <si>
    <t>2. čtvrtletí</t>
  </si>
  <si>
    <t>Příloha č. 1</t>
  </si>
  <si>
    <t>Příloha č. 2</t>
  </si>
  <si>
    <t>Příloha č. 4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</si>
  <si>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</si>
  <si>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</si>
  <si>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</si>
  <si>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</si>
  <si>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</si>
  <si>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</si>
  <si>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</si>
  <si>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-</t>
  </si>
  <si>
    <t>2 SM převod z MPSV
navýšení 51 SM (pěstounská péče)</t>
  </si>
  <si>
    <t>6 SM převod MPSV 
381 SM posílení krajských poboček</t>
  </si>
  <si>
    <t>319 SM posílení krajských poboček</t>
  </si>
  <si>
    <t>144 SM (na pěstouny) posílení krajských poboček 126</t>
  </si>
  <si>
    <t>60 SM (jedná se o dočasná SM) - - posílení nepoj. sociálních dávek + EKO</t>
  </si>
  <si>
    <t xml:space="preserve"> červen 2014</t>
  </si>
  <si>
    <t>červen 2014</t>
  </si>
  <si>
    <t>září    2013</t>
  </si>
  <si>
    <t>září   2013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</si>
  <si>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</si>
  <si>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</si>
  <si>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</si>
  <si>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</si>
  <si>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t>průměr 1. pololetí</t>
    </r>
    <r>
      <rPr>
        <b/>
        <vertAlign val="superscript"/>
        <sz val="12"/>
        <rFont val="Calibri"/>
        <family val="2"/>
        <charset val="238"/>
        <scheme val="minor"/>
      </rPr>
      <t>1)</t>
    </r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</si>
  <si>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</si>
  <si>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</si>
  <si>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</si>
  <si>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</si>
  <si>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</si>
  <si>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</si>
  <si>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</si>
  <si>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</si>
  <si>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Aktivizační pracovní příležitost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</si>
  <si>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</si>
  <si>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</si>
  <si>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</si>
  <si>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</si>
  <si>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</si>
  <si>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Zvolená rekvalifikace 
(bez ESF)</t>
  </si>
  <si>
    <t>Zvolená rekvalifikace 
(ESF OP LZZ)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</si>
  <si>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</si>
  <si>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</si>
  <si>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</si>
  <si>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</si>
  <si>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</si>
  <si>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Příspěvek
na zapracování</t>
  </si>
  <si>
    <t>zaměstnanci, SVČ</t>
  </si>
  <si>
    <t xml:space="preserve">Projekty ESF -
OP LZZ - SÚPM </t>
  </si>
  <si>
    <t>Aktivní politika zaměstnanosti k 30. červnu 2014</t>
  </si>
  <si>
    <t>Rozpočet ÚP ČR - ke dni 30. 6. 2014 (v tis. Kč)</t>
  </si>
  <si>
    <t>Konečný rozpočet</t>
  </si>
  <si>
    <t>Vázání rozpočtu</t>
  </si>
  <si>
    <t xml:space="preserve">Krajská pobočka </t>
  </si>
  <si>
    <t>pro hlavní město Prahu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</si>
  <si>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</si>
  <si>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</si>
  <si>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</si>
  <si>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</si>
  <si>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</si>
  <si>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</si>
  <si>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</si>
  <si>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</si>
  <si>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</si>
  <si>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</si>
  <si>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</si>
  <si>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</si>
  <si>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</si>
  <si>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</si>
  <si>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</si>
  <si>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zřízená u zaměstnavatele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</si>
  <si>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</si>
  <si>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</si>
  <si>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</si>
  <si>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>Projekty ESF -
OP LZZ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</si>
  <si>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</si>
  <si>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</si>
  <si>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Vyplacené mzdové nároky v 1. pololetí 2014</t>
  </si>
  <si>
    <t>Krajská pobočka</t>
  </si>
  <si>
    <t>Úřad práce ČR</t>
  </si>
  <si>
    <t>Generální ředitelství</t>
  </si>
  <si>
    <t>Krajská pobočka pro hlavní město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</si>
  <si>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</si>
  <si>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</si>
  <si>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</si>
  <si>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</si>
  <si>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</si>
  <si>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</si>
  <si>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</si>
  <si>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</si>
  <si>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</si>
  <si>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</si>
  <si>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</si>
  <si>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</si>
  <si>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</si>
  <si>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doručené</t>
  </si>
  <si>
    <t>vyřízené</t>
  </si>
  <si>
    <t>Stížnosti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</si>
  <si>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</si>
  <si>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</si>
  <si>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</si>
  <si>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</si>
  <si>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</si>
  <si>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</si>
  <si>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</si>
  <si>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</si>
  <si>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t>Adresa sídla žadatele - Kraj</t>
  </si>
  <si>
    <t>Náležící za rok 2014</t>
  </si>
  <si>
    <t>Náležící za jiné roky</t>
  </si>
  <si>
    <t>Zdroj: Okstat</t>
  </si>
  <si>
    <t>Příspěvek na živobytí - sociální šetření za 1. pololetí roku 2014 (v tis.)</t>
  </si>
  <si>
    <t>Dávky státní sociální podpory v 1. pololetí 2014 - objem v tis. Kč</t>
  </si>
  <si>
    <t xml:space="preserve">Dávky státní sociální podpory v 1. pololetí 2014 - počet </t>
  </si>
  <si>
    <t>Dávky pro osoby se zdravotním postižením v 1. pololetí 2014</t>
  </si>
  <si>
    <r>
      <t xml:space="preserve">Vyjde-li se  z výchozího počtu </t>
    </r>
    <r>
      <rPr>
        <b/>
        <sz val="10"/>
        <color theme="1"/>
        <rFont val="Arial CE"/>
        <charset val="238"/>
      </rPr>
      <t>8 136 SM</t>
    </r>
    <r>
      <rPr>
        <sz val="10"/>
        <color theme="1"/>
        <rFont val="Arial CE"/>
        <charset val="238"/>
      </rPr>
      <t xml:space="preserve"> (před 4/2011) a připočte-li se k tomu "pouze" agenda HMN převzatá z obcí za </t>
    </r>
    <r>
      <rPr>
        <b/>
        <sz val="10"/>
        <color theme="1"/>
        <rFont val="Arial CE"/>
        <charset val="238"/>
      </rPr>
      <t>3642</t>
    </r>
    <r>
      <rPr>
        <sz val="10"/>
        <color theme="1"/>
        <rFont val="Arial CE"/>
        <charset val="238"/>
      </rPr>
      <t xml:space="preserve"> pracovníků, odpovídalo by to potřebě cca </t>
    </r>
    <r>
      <rPr>
        <b/>
        <sz val="10"/>
        <color theme="1"/>
        <rFont val="Arial CE"/>
        <charset val="238"/>
      </rPr>
      <t>11 778</t>
    </r>
    <r>
      <rPr>
        <sz val="10"/>
        <color theme="1"/>
        <rFont val="Arial CE"/>
        <charset val="238"/>
      </rPr>
      <t xml:space="preserve"> </t>
    </r>
    <r>
      <rPr>
        <b/>
        <sz val="10"/>
        <color theme="1"/>
        <rFont val="Arial CE"/>
        <charset val="238"/>
      </rPr>
      <t>SM</t>
    </r>
    <r>
      <rPr>
        <sz val="10"/>
        <color theme="1"/>
        <rFont val="Arial CE"/>
        <charset val="238"/>
      </rPr>
      <t xml:space="preserve"> na ÚP pro zpracování všech agend (SSP, ZAM, HMN, atd…. atd).  Z toho plyne, že současný stav </t>
    </r>
    <r>
      <rPr>
        <b/>
        <sz val="10"/>
        <color theme="1"/>
        <rFont val="Arial CE"/>
        <charset val="238"/>
      </rPr>
      <t>9407 SM</t>
    </r>
    <r>
      <rPr>
        <sz val="10"/>
        <color theme="1"/>
        <rFont val="Arial CE"/>
        <charset val="238"/>
      </rPr>
      <t xml:space="preserve"> je o </t>
    </r>
    <r>
      <rPr>
        <b/>
        <sz val="10"/>
        <color theme="1"/>
        <rFont val="Arial CE"/>
        <charset val="238"/>
      </rPr>
      <t>20 %</t>
    </r>
    <r>
      <rPr>
        <sz val="10"/>
        <color theme="1"/>
        <rFont val="Arial CE"/>
        <charset val="238"/>
      </rPr>
      <t xml:space="preserve"> nižší než je optimální stav!</t>
    </r>
  </si>
  <si>
    <r>
      <t>Příjmy celkem</t>
    </r>
    <r>
      <rPr>
        <sz val="12"/>
        <rFont val="Calibri"/>
        <family val="2"/>
        <charset val="238"/>
        <scheme val="minor"/>
      </rPr>
      <t xml:space="preserve"> (součet specifických ukazatelů)</t>
    </r>
  </si>
  <si>
    <r>
      <t xml:space="preserve">Výdaje celkem </t>
    </r>
    <r>
      <rPr>
        <sz val="12"/>
        <rFont val="Calibri"/>
        <family val="2"/>
        <charset val="238"/>
        <scheme val="minor"/>
      </rPr>
      <t>(součet specifických ukazatelů)</t>
    </r>
  </si>
  <si>
    <t>Plnění a čerpání rozpočtu</t>
  </si>
  <si>
    <t>Dávky pěstounské péče v 1. pololetí 2014</t>
  </si>
  <si>
    <t>Dávky pomoci v hmotné nouzi v 1. pololetí 2014</t>
  </si>
  <si>
    <t>Doplatek na bydlení – sociální šetření za 1. pololetí roku 2014 (v tis.)</t>
  </si>
  <si>
    <t>volná pracovní místa (VPM)</t>
  </si>
  <si>
    <r>
      <t>uchazeči na 1 VPM</t>
    </r>
    <r>
      <rPr>
        <b/>
        <vertAlign val="superscript"/>
        <sz val="12"/>
        <rFont val="Calibri"/>
        <family val="2"/>
        <charset val="238"/>
        <scheme val="minor"/>
      </rPr>
      <t>2)</t>
    </r>
  </si>
  <si>
    <t>kraj</t>
  </si>
  <si>
    <t>Vývoj v oblasti aktivní politiky zaměstnanosti v 1. pololetí 2014</t>
  </si>
  <si>
    <t>počet zaprac. osob</t>
  </si>
  <si>
    <t>Objem vyplacených dávek v krajích v 1. pololetí 2014 (v tis. Kč)</t>
  </si>
  <si>
    <t>Počet vyplacených dávek v krajích v 1. pololetí 2014 (v tis.)</t>
  </si>
  <si>
    <t xml:space="preserve">SPVPP - vyplacené řádné příspěvky v krajích v 1. pololetí 2014 </t>
  </si>
  <si>
    <t>Chráněná pracovní místa - zřízení</t>
  </si>
  <si>
    <t>Přijatá závazná stanoviska MV</t>
  </si>
  <si>
    <t>Pravomocně odejmutá povolení ke zprostředkování zaměstnání</t>
  </si>
  <si>
    <t>Žádosti o udělení povolení ke zprostředkování zaměstnání</t>
  </si>
  <si>
    <t>Žádosti o udělení povolení ke zprostředkování zaměstnání v 1. polovině 2014</t>
  </si>
  <si>
    <t>Součinnost Ministerstva vnitra dle ust. § 60a zákona č. 435/2004 Sb.,
o zaměstnanosti k 30.6.2014</t>
  </si>
  <si>
    <t>z toho na základě žádosti z roku</t>
  </si>
  <si>
    <t>Kraj</t>
  </si>
  <si>
    <t>Podané žádosti</t>
  </si>
  <si>
    <t>Vydaná rozhodnutí o výkonu činnosti dítěte (povolení i nepovolení)</t>
  </si>
  <si>
    <t>Stížnosti doručené a vyřízené v 1. pololetí 2014</t>
  </si>
  <si>
    <t>Projekty ESF-OP LZZ Cílené programy</t>
  </si>
  <si>
    <t>Vydaná rozhodnutí o udělení</t>
  </si>
  <si>
    <t>Vydaná rozhodnutí o neudělení</t>
  </si>
  <si>
    <t>Vydaná usnesení o zastavení zahájených správních řízení</t>
  </si>
  <si>
    <t>Výkon činnosti dítěte - žádosti a vydaná rozhodnutí v 1. pololetí 2014</t>
  </si>
  <si>
    <t>Aktivizační pracovní příležitost (APP)</t>
  </si>
  <si>
    <t>Vývoj míry nezaměstnanosti v % (po čtvrtletích)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</si>
  <si>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</si>
  <si>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</si>
  <si>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</si>
  <si>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</si>
  <si>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</si>
  <si>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</si>
  <si>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</si>
  <si>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</si>
  <si>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</si>
  <si>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</si>
  <si>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Rakousko</t>
  </si>
  <si>
    <t>:</t>
  </si>
  <si>
    <t>Německo</t>
  </si>
  <si>
    <t>Malta</t>
  </si>
  <si>
    <t>Lucembursko</t>
  </si>
  <si>
    <t>Spojené království</t>
  </si>
  <si>
    <t>Česká republika</t>
  </si>
  <si>
    <t>Rumunsko</t>
  </si>
  <si>
    <t>Dánsko</t>
  </si>
  <si>
    <t>Nizozemsko</t>
  </si>
  <si>
    <t>Maďarsko</t>
  </si>
  <si>
    <t>Estonsko</t>
  </si>
  <si>
    <t>Švédsko</t>
  </si>
  <si>
    <t>Belgie</t>
  </si>
  <si>
    <t>Finsko</t>
  </si>
  <si>
    <t>Francie</t>
  </si>
  <si>
    <t>Polsko</t>
  </si>
  <si>
    <t>Slovisko</t>
  </si>
  <si>
    <t>EU 28</t>
  </si>
  <si>
    <t>Lotyšsko</t>
  </si>
  <si>
    <t>Irsko</t>
  </si>
  <si>
    <t>Litva</t>
  </si>
  <si>
    <t>Bulharsko</t>
  </si>
  <si>
    <t>Itálie</t>
  </si>
  <si>
    <t>Slovensko</t>
  </si>
  <si>
    <t>Portugalsko</t>
  </si>
  <si>
    <t>Kypr</t>
  </si>
  <si>
    <t>Chorvatsko</t>
  </si>
  <si>
    <t>Španělsko</t>
  </si>
  <si>
    <t>Ŕecko</t>
  </si>
  <si>
    <t>Zdroj: Eurostat</t>
  </si>
  <si>
    <t>Počet a podíl uchazečů o zaměstnání, ženy, uchazeči na podpoře, VPM, graf</t>
  </si>
  <si>
    <t>Uchazeči, VPM a toky evidované nezaměstnanosti  (průměry)</t>
  </si>
  <si>
    <t>Agentury práce</t>
  </si>
  <si>
    <t>Příloha č. 5a</t>
  </si>
  <si>
    <t>Příloha č. 5b</t>
  </si>
  <si>
    <t>Rozpočet ÚP ČR k 30. červnu 2014</t>
  </si>
  <si>
    <t>Vývoj v oblasti APZ v 1. pololetí 2014 (ČR, graf)</t>
  </si>
  <si>
    <t>Příloha č. 6</t>
  </si>
  <si>
    <t>Vyplacené dávky v 1. pololetí 2014 - celkem</t>
  </si>
  <si>
    <t>Příloha č. 9a</t>
  </si>
  <si>
    <t>Příloha č. 9b</t>
  </si>
  <si>
    <t>Příloha č. 9c</t>
  </si>
  <si>
    <t>Příloha č. 9d</t>
  </si>
  <si>
    <t>Dávky SSP v 1. pololetí 2014</t>
  </si>
  <si>
    <t>Dávky pro OZP v 1. pololetí 2014</t>
  </si>
  <si>
    <t>Dávky HMN v 1. pololetí 2014</t>
  </si>
  <si>
    <t>Příloha č. 9e</t>
  </si>
  <si>
    <t>Příloha č. 10</t>
  </si>
  <si>
    <t>Příloha č. 11</t>
  </si>
  <si>
    <t>Příspěvek na živobytí, doplatek na bydlení - sociální šetření za 1. pololetí 2014</t>
  </si>
  <si>
    <t>Vývoj v oblasti APZ v 1. pololetí 2014 (kraje)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</si>
  <si>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</si>
  <si>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</si>
  <si>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</si>
  <si>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</si>
  <si>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Výše vyplacených mzdových nároků  (v tis. Kč.)</t>
  </si>
  <si>
    <t>Odeslané žádosti o poskytnutí součinnosti MV</t>
  </si>
  <si>
    <t>Mezinárodní srovnání ČR a EU28 (roční průměry)</t>
  </si>
  <si>
    <t>Zdroj: EUROSTAT</t>
  </si>
  <si>
    <r>
      <t xml:space="preserve">projekty ESF OP LZZ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Veřejně prospěšné práce</t>
    </r>
  </si>
  <si>
    <r>
      <t xml:space="preserve">projekty ESF OP LZZ                                                                                                                       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Společensky účelná pracovní místa</t>
    </r>
  </si>
  <si>
    <r>
      <t xml:space="preserve">projekty ESF OP LZZ                                                                                                                                                                                               </t>
    </r>
    <r>
      <rPr>
        <b/>
        <i/>
        <sz val="36"/>
        <rFont val="Calibri"/>
        <family val="2"/>
        <charset val="238"/>
        <scheme val="minor"/>
      </rPr>
      <t>Cílené programy (bez Odborné praxe pro maldé do 30 let)</t>
    </r>
  </si>
  <si>
    <r>
      <t xml:space="preserve">projekty ESF OP LZZ 
</t>
    </r>
    <r>
      <rPr>
        <b/>
        <i/>
        <sz val="36"/>
        <rFont val="Calibri"/>
        <family val="2"/>
        <charset val="238"/>
        <scheme val="minor"/>
      </rPr>
      <t xml:space="preserve">Odborná praxe pro mladé do 30let   </t>
    </r>
    <r>
      <rPr>
        <b/>
        <sz val="36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</si>
  <si>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r>
      <t>SÚPM</t>
    </r>
    <r>
      <rPr>
        <i/>
        <sz val="36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6"/>
        <rFont val="Calibri"/>
        <family val="2"/>
        <charset val="238"/>
        <scheme val="minor"/>
      </rPr>
      <t>SVČ</t>
    </r>
    <r>
      <rPr>
        <i/>
        <sz val="36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6"/>
        <rFont val="Calibri"/>
        <family val="2"/>
        <charset val="238"/>
        <scheme val="minor"/>
      </rPr>
      <t>OZP</t>
    </r>
    <r>
      <rPr>
        <i/>
        <sz val="36"/>
        <rFont val="Calibri"/>
        <family val="2"/>
        <charset val="238"/>
        <scheme val="minor"/>
      </rPr>
      <t xml:space="preserve"> - osoba se zdravotním postižením, </t>
    </r>
    <r>
      <rPr>
        <b/>
        <i/>
        <sz val="36"/>
        <rFont val="Calibri"/>
        <family val="2"/>
        <charset val="238"/>
        <scheme val="minor"/>
      </rPr>
      <t>CHPM</t>
    </r>
    <r>
      <rPr>
        <i/>
        <sz val="36"/>
        <rFont val="Calibri"/>
        <family val="2"/>
        <charset val="238"/>
        <scheme val="minor"/>
      </rPr>
      <t xml:space="preserve"> - chráněná pracovní místa, </t>
    </r>
    <r>
      <rPr>
        <b/>
        <i/>
        <sz val="36"/>
        <rFont val="Calibri"/>
        <family val="2"/>
        <charset val="238"/>
        <scheme val="minor"/>
      </rPr>
      <t xml:space="preserve">OP LZZ </t>
    </r>
    <r>
      <rPr>
        <i/>
        <sz val="36"/>
        <rFont val="Calibri"/>
        <family val="2"/>
        <charset val="238"/>
        <scheme val="minor"/>
      </rPr>
      <t xml:space="preserve">- Operační program Lidské zdroje a zaměstnanost, </t>
    </r>
    <r>
      <rPr>
        <b/>
        <i/>
        <sz val="36"/>
        <rFont val="Calibri"/>
        <family val="2"/>
        <charset val="238"/>
        <scheme val="minor"/>
      </rPr>
      <t>ESF</t>
    </r>
    <r>
      <rPr>
        <i/>
        <sz val="36"/>
        <rFont val="Calibri"/>
        <family val="2"/>
        <charset val="238"/>
        <scheme val="minor"/>
      </rPr>
      <t xml:space="preserve"> - Evropský sociální fond</t>
    </r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</si>
  <si>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</si>
  <si>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</si>
  <si>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</si>
  <si>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</si>
  <si>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</si>
  <si>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</si>
  <si>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t>Výkon činnosti dítěte - žádosti a vydaná rozhodnutí 
v 1. pololetí 2014</t>
  </si>
  <si>
    <r>
      <t>Poznámka: 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>9b - 9e</t>
    </r>
    <r>
      <rPr>
        <i/>
        <sz val="12"/>
        <color rgb="FFFF0000"/>
        <rFont val="Calibri"/>
        <family val="2"/>
        <charset val="238"/>
        <scheme val="minor"/>
      </rPr>
      <t xml:space="preserve"> </t>
    </r>
    <r>
      <rPr>
        <i/>
        <sz val="12"/>
        <rFont val="Calibri"/>
        <family val="2"/>
        <charset val="238"/>
        <scheme val="minor"/>
      </rPr>
      <t xml:space="preserve">není totožný s údajem o čerpání vykazovaným podle sociálních dávek, resp. podle ukazatelů státního rozpočtu. Rozdíl je způsoben např. převodem vrácených mylných plateb, cizími platbami k příslušnému účtu, výdaji na poštovné,výplatou dobíhajících již neexistujících dávek apod. </t>
    </r>
  </si>
  <si>
    <t xml:space="preserve">zaměstnavatelé </t>
  </si>
  <si>
    <t>počet</t>
  </si>
  <si>
    <t>Hlášená hromadná propouštění v 1. pololetí 2014</t>
  </si>
  <si>
    <t>Hlášená hromadná propouštění v letech 2012 - 2014</t>
  </si>
  <si>
    <t>Příloha č. 3e</t>
  </si>
  <si>
    <t>Příloha č. 3f</t>
  </si>
  <si>
    <t>Hromadné propouštění - 1. pololetí 2014</t>
  </si>
  <si>
    <t>Hromadné propouštění v letech 2012 - 2014</t>
  </si>
  <si>
    <t>Mezinárodní srovnání ČR a EU28 - grafy</t>
  </si>
  <si>
    <t>Povolení překročit rozpočet o mimorozpočtové zdroje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</si>
</sst>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\ _K_č"/>
    <numFmt numFmtId="170" formatCode="#,##0.0\ _K_č"/>
  </numFmts>
  <fonts count="8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aial CE"/>
      <charset val="238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b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name val=" Arial CE"/>
      <charset val="238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10"/>
      <name val="Arial Narrow"/>
      <family val="2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indexed="14"/>
      <name val="Calibri"/>
      <family val="2"/>
      <charset val="238"/>
      <scheme val="minor"/>
    </font>
    <font>
      <sz val="14"/>
      <color indexed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i/>
      <sz val="36"/>
      <name val="Calibri"/>
      <family val="2"/>
      <charset val="238"/>
      <scheme val="minor"/>
    </font>
    <font>
      <b/>
      <i/>
      <sz val="3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72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31" fillId="0" borderId="0"/>
    <xf numFmtId="0" fontId="5" fillId="0" borderId="0"/>
    <xf numFmtId="0" fontId="5" fillId="0" borderId="0"/>
    <xf numFmtId="0" fontId="79" fillId="0" borderId="0"/>
    <xf numFmtId="0" fontId="5" fillId="0" borderId="0">
      <alignment vertical="top"/>
    </xf>
  </cellStyleXfs>
  <cellXfs count="62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applyFill="1"/>
    <xf numFmtId="0" fontId="10" fillId="0" borderId="0" xfId="0" applyFont="1" applyFill="1" applyBorder="1"/>
    <xf numFmtId="0" fontId="0" fillId="0" borderId="0" xfId="0" applyFill="1" applyBorder="1"/>
    <xf numFmtId="166" fontId="10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readingOrder="1"/>
    </xf>
    <xf numFmtId="0" fontId="4" fillId="0" borderId="2" xfId="0" applyFont="1" applyFill="1" applyBorder="1"/>
    <xf numFmtId="0" fontId="9" fillId="0" borderId="5" xfId="0" applyFont="1" applyFill="1" applyBorder="1" applyAlignment="1">
      <alignment horizontal="center" vertical="top"/>
    </xf>
    <xf numFmtId="0" fontId="9" fillId="0" borderId="5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 vertical="top" wrapText="1"/>
    </xf>
    <xf numFmtId="0" fontId="13" fillId="0" borderId="0" xfId="0" applyFont="1" applyAlignment="1"/>
    <xf numFmtId="49" fontId="10" fillId="3" borderId="1" xfId="0" applyNumberFormat="1" applyFont="1" applyFill="1" applyBorder="1" applyAlignment="1">
      <alignment horizontal="center" wrapText="1"/>
    </xf>
    <xf numFmtId="0" fontId="4" fillId="3" borderId="10" xfId="0" applyFont="1" applyFill="1" applyBorder="1"/>
    <xf numFmtId="0" fontId="9" fillId="3" borderId="9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7" xfId="0" applyNumberFormat="1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horizontal="center" wrapText="1"/>
    </xf>
    <xf numFmtId="0" fontId="5" fillId="0" borderId="0" xfId="2"/>
    <xf numFmtId="0" fontId="27" fillId="0" borderId="17" xfId="2" applyFont="1" applyBorder="1" applyAlignment="1">
      <alignment horizontal="centerContinuous"/>
    </xf>
    <xf numFmtId="0" fontId="27" fillId="0" borderId="0" xfId="2" applyFont="1" applyAlignment="1">
      <alignment horizontal="centerContinuous"/>
    </xf>
    <xf numFmtId="0" fontId="29" fillId="0" borderId="0" xfId="2" applyFont="1" applyAlignment="1">
      <alignment horizontal="centerContinuous"/>
    </xf>
    <xf numFmtId="0" fontId="29" fillId="0" borderId="0" xfId="2" applyFont="1"/>
    <xf numFmtId="1" fontId="5" fillId="0" borderId="0" xfId="2" applyNumberFormat="1"/>
    <xf numFmtId="3" fontId="21" fillId="0" borderId="0" xfId="2" applyNumberFormat="1" applyFont="1" applyFill="1" applyBorder="1"/>
    <xf numFmtId="0" fontId="17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6" fillId="0" borderId="0" xfId="2" applyNumberFormat="1" applyFont="1" applyBorder="1"/>
    <xf numFmtId="0" fontId="27" fillId="0" borderId="0" xfId="2" applyFont="1" applyBorder="1" applyAlignment="1">
      <alignment horizontal="centerContinuous"/>
    </xf>
    <xf numFmtId="3" fontId="26" fillId="0" borderId="0" xfId="2" applyNumberFormat="1" applyFont="1" applyBorder="1" applyAlignment="1"/>
    <xf numFmtId="0" fontId="19" fillId="0" borderId="0" xfId="2" applyFont="1" applyFill="1" applyBorder="1" applyAlignment="1">
      <alignment horizontal="centerContinuous"/>
    </xf>
    <xf numFmtId="0" fontId="17" fillId="0" borderId="0" xfId="2" applyFont="1" applyBorder="1" applyAlignment="1">
      <alignment horizontal="centerContinuous"/>
    </xf>
    <xf numFmtId="0" fontId="5" fillId="0" borderId="0" xfId="2" applyBorder="1"/>
    <xf numFmtId="0" fontId="21" fillId="0" borderId="0" xfId="2" applyFont="1"/>
    <xf numFmtId="3" fontId="25" fillId="0" borderId="0" xfId="2" applyNumberFormat="1" applyFont="1" applyBorder="1" applyAlignment="1"/>
    <xf numFmtId="0" fontId="5" fillId="0" borderId="0" xfId="2" applyFill="1" applyBorder="1"/>
    <xf numFmtId="0" fontId="21" fillId="0" borderId="0" xfId="2" applyFont="1" applyFill="1" applyBorder="1"/>
    <xf numFmtId="0" fontId="19" fillId="0" borderId="0" xfId="2" applyFont="1" applyBorder="1" applyAlignment="1">
      <alignment horizontal="centerContinuous"/>
    </xf>
    <xf numFmtId="0" fontId="22" fillId="0" borderId="0" xfId="2" applyFont="1" applyBorder="1"/>
    <xf numFmtId="0" fontId="8" fillId="0" borderId="0" xfId="2" applyFont="1"/>
    <xf numFmtId="0" fontId="15" fillId="0" borderId="0" xfId="2" applyFont="1"/>
    <xf numFmtId="0" fontId="24" fillId="0" borderId="0" xfId="2" applyFont="1"/>
    <xf numFmtId="0" fontId="18" fillId="0" borderId="0" xfId="2" applyFont="1"/>
    <xf numFmtId="3" fontId="21" fillId="0" borderId="0" xfId="2" applyNumberFormat="1" applyFont="1" applyFill="1" applyBorder="1" applyAlignment="1"/>
    <xf numFmtId="0" fontId="21" fillId="0" borderId="0" xfId="2" applyFont="1" applyBorder="1"/>
    <xf numFmtId="3" fontId="23" fillId="0" borderId="0" xfId="2" applyNumberFormat="1" applyFont="1" applyFill="1" applyBorder="1"/>
    <xf numFmtId="3" fontId="18" fillId="0" borderId="0" xfId="2" applyNumberFormat="1" applyFont="1"/>
    <xf numFmtId="0" fontId="5" fillId="0" borderId="0" xfId="2" applyAlignment="1"/>
    <xf numFmtId="0" fontId="18" fillId="0" borderId="0" xfId="2" applyFont="1" applyFill="1" applyBorder="1"/>
    <xf numFmtId="0" fontId="5" fillId="0" borderId="0" xfId="2" applyFill="1"/>
    <xf numFmtId="1" fontId="18" fillId="0" borderId="0" xfId="2" applyNumberFormat="1" applyFont="1"/>
    <xf numFmtId="0" fontId="3" fillId="0" borderId="0" xfId="2" applyFont="1" applyBorder="1"/>
    <xf numFmtId="164" fontId="18" fillId="0" borderId="0" xfId="2" applyNumberFormat="1" applyFont="1"/>
    <xf numFmtId="164" fontId="18" fillId="0" borderId="0" xfId="2" applyNumberFormat="1" applyFont="1" applyFill="1" applyBorder="1"/>
    <xf numFmtId="1" fontId="18" fillId="0" borderId="0" xfId="2" applyNumberFormat="1" applyFont="1" applyFill="1" applyBorder="1"/>
    <xf numFmtId="0" fontId="18" fillId="0" borderId="0" xfId="2" applyFont="1" applyFill="1"/>
    <xf numFmtId="0" fontId="4" fillId="0" borderId="0" xfId="2" applyFont="1" applyBorder="1"/>
    <xf numFmtId="0" fontId="16" fillId="0" borderId="0" xfId="2" applyFont="1" applyBorder="1"/>
    <xf numFmtId="0" fontId="16" fillId="0" borderId="0" xfId="2" applyFont="1"/>
    <xf numFmtId="0" fontId="15" fillId="0" borderId="0" xfId="2" applyFont="1" applyBorder="1"/>
    <xf numFmtId="0" fontId="5" fillId="0" borderId="0" xfId="10">
      <alignment vertical="top"/>
    </xf>
    <xf numFmtId="4" fontId="5" fillId="0" borderId="0" xfId="10" applyNumberFormat="1">
      <alignment vertical="top"/>
    </xf>
    <xf numFmtId="3" fontId="4" fillId="0" borderId="7" xfId="0" applyNumberFormat="1" applyFont="1" applyFill="1" applyBorder="1" applyAlignment="1">
      <alignment horizontal="center"/>
    </xf>
    <xf numFmtId="3" fontId="9" fillId="0" borderId="18" xfId="1" applyNumberFormat="1" applyFont="1" applyFill="1" applyBorder="1" applyAlignment="1">
      <alignment horizontal="center"/>
    </xf>
    <xf numFmtId="3" fontId="9" fillId="0" borderId="7" xfId="1" applyNumberFormat="1" applyFont="1" applyFill="1" applyBorder="1" applyAlignment="1">
      <alignment horizontal="center"/>
    </xf>
    <xf numFmtId="3" fontId="9" fillId="0" borderId="11" xfId="1" applyNumberFormat="1" applyFont="1" applyFill="1" applyBorder="1" applyAlignment="1">
      <alignment horizontal="center"/>
    </xf>
    <xf numFmtId="0" fontId="32" fillId="0" borderId="7" xfId="0" applyFont="1" applyBorder="1" applyAlignment="1">
      <alignment wrapText="1"/>
    </xf>
    <xf numFmtId="0" fontId="32" fillId="0" borderId="8" xfId="0" applyFont="1" applyFill="1" applyBorder="1"/>
    <xf numFmtId="0" fontId="34" fillId="0" borderId="10" xfId="0" applyFont="1" applyFill="1" applyBorder="1"/>
    <xf numFmtId="0" fontId="34" fillId="0" borderId="10" xfId="0" applyFont="1" applyFill="1" applyBorder="1" applyAlignment="1">
      <alignment horizontal="center"/>
    </xf>
    <xf numFmtId="0" fontId="35" fillId="0" borderId="8" xfId="0" applyFont="1" applyFill="1" applyBorder="1"/>
    <xf numFmtId="0" fontId="34" fillId="0" borderId="10" xfId="0" applyFont="1" applyFill="1" applyBorder="1" applyAlignment="1">
      <alignment wrapText="1"/>
    </xf>
    <xf numFmtId="0" fontId="34" fillId="0" borderId="8" xfId="0" applyFont="1" applyFill="1" applyBorder="1"/>
    <xf numFmtId="0" fontId="32" fillId="0" borderId="9" xfId="0" applyFont="1" applyFill="1" applyBorder="1"/>
    <xf numFmtId="0" fontId="32" fillId="0" borderId="5" xfId="0" applyFont="1" applyFill="1" applyBorder="1"/>
    <xf numFmtId="165" fontId="0" fillId="0" borderId="0" xfId="0" applyNumberFormat="1"/>
    <xf numFmtId="165" fontId="5" fillId="0" borderId="0" xfId="10" applyNumberFormat="1">
      <alignment vertical="top"/>
    </xf>
    <xf numFmtId="0" fontId="8" fillId="0" borderId="0" xfId="10" applyFont="1">
      <alignment vertical="top"/>
    </xf>
    <xf numFmtId="0" fontId="32" fillId="0" borderId="8" xfId="0" applyFont="1" applyBorder="1" applyAlignment="1">
      <alignment vertical="top"/>
    </xf>
    <xf numFmtId="0" fontId="32" fillId="0" borderId="5" xfId="0" applyFont="1" applyBorder="1" applyAlignment="1">
      <alignment vertical="top"/>
    </xf>
    <xf numFmtId="0" fontId="4" fillId="0" borderId="14" xfId="0" applyFont="1" applyFill="1" applyBorder="1"/>
    <xf numFmtId="0" fontId="9" fillId="0" borderId="1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3" borderId="4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right" indent="1"/>
    </xf>
    <xf numFmtId="164" fontId="39" fillId="0" borderId="10" xfId="0" applyNumberFormat="1" applyFont="1" applyFill="1" applyBorder="1" applyAlignment="1">
      <alignment horizontal="right" indent="1"/>
    </xf>
    <xf numFmtId="164" fontId="39" fillId="0" borderId="13" xfId="0" applyNumberFormat="1" applyFont="1" applyFill="1" applyBorder="1" applyAlignment="1">
      <alignment horizontal="right" indent="1"/>
    </xf>
    <xf numFmtId="164" fontId="38" fillId="0" borderId="8" xfId="0" applyNumberFormat="1" applyFont="1" applyFill="1" applyBorder="1" applyAlignment="1">
      <alignment horizontal="right" indent="1"/>
    </xf>
    <xf numFmtId="165" fontId="38" fillId="0" borderId="8" xfId="0" applyNumberFormat="1" applyFont="1" applyFill="1" applyBorder="1" applyAlignment="1">
      <alignment horizontal="right" indent="1"/>
    </xf>
    <xf numFmtId="164" fontId="40" fillId="0" borderId="8" xfId="0" applyNumberFormat="1" applyFont="1" applyBorder="1" applyAlignment="1">
      <alignment horizontal="right" indent="1"/>
    </xf>
    <xf numFmtId="164" fontId="39" fillId="0" borderId="10" xfId="0" applyNumberFormat="1" applyFont="1" applyBorder="1" applyAlignment="1">
      <alignment horizontal="right" indent="1"/>
    </xf>
    <xf numFmtId="164" fontId="39" fillId="0" borderId="0" xfId="0" applyNumberFormat="1" applyFont="1" applyBorder="1" applyAlignment="1">
      <alignment horizontal="right" indent="1"/>
    </xf>
    <xf numFmtId="164" fontId="39" fillId="0" borderId="13" xfId="0" applyNumberFormat="1" applyFont="1" applyBorder="1" applyAlignment="1">
      <alignment horizontal="right" indent="1"/>
    </xf>
    <xf numFmtId="164" fontId="38" fillId="0" borderId="8" xfId="0" applyNumberFormat="1" applyFont="1" applyBorder="1" applyAlignment="1">
      <alignment horizontal="right" indent="1"/>
    </xf>
    <xf numFmtId="165" fontId="40" fillId="0" borderId="8" xfId="0" applyNumberFormat="1" applyFont="1" applyBorder="1" applyAlignment="1">
      <alignment horizontal="right" indent="1"/>
    </xf>
    <xf numFmtId="164" fontId="39" fillId="0" borderId="9" xfId="0" applyNumberFormat="1" applyFont="1" applyBorder="1" applyAlignment="1">
      <alignment horizontal="right" indent="1"/>
    </xf>
    <xf numFmtId="164" fontId="39" fillId="0" borderId="6" xfId="0" applyNumberFormat="1" applyFont="1" applyBorder="1" applyAlignment="1">
      <alignment horizontal="right" indent="1"/>
    </xf>
    <xf numFmtId="164" fontId="38" fillId="0" borderId="5" xfId="0" applyNumberFormat="1" applyFont="1" applyBorder="1" applyAlignment="1">
      <alignment horizontal="right" indent="1"/>
    </xf>
    <xf numFmtId="1" fontId="38" fillId="3" borderId="9" xfId="0" applyNumberFormat="1" applyFont="1" applyFill="1" applyBorder="1" applyAlignment="1">
      <alignment horizontal="left" indent="1"/>
    </xf>
    <xf numFmtId="164" fontId="38" fillId="0" borderId="9" xfId="0" applyNumberFormat="1" applyFont="1" applyBorder="1" applyAlignment="1">
      <alignment horizontal="right" indent="1"/>
    </xf>
    <xf numFmtId="164" fontId="38" fillId="0" borderId="6" xfId="0" applyNumberFormat="1" applyFont="1" applyBorder="1" applyAlignment="1">
      <alignment horizontal="right" indent="1"/>
    </xf>
    <xf numFmtId="164" fontId="38" fillId="0" borderId="3" xfId="0" applyNumberFormat="1" applyFont="1" applyBorder="1" applyAlignment="1">
      <alignment horizontal="right" indent="1"/>
    </xf>
    <xf numFmtId="164" fontId="38" fillId="0" borderId="4" xfId="0" applyNumberFormat="1" applyFont="1" applyBorder="1" applyAlignment="1">
      <alignment horizontal="right" indent="1"/>
    </xf>
    <xf numFmtId="165" fontId="38" fillId="0" borderId="1" xfId="0" applyNumberFormat="1" applyFont="1" applyFill="1" applyBorder="1" applyAlignment="1">
      <alignment horizontal="right" indent="1"/>
    </xf>
    <xf numFmtId="165" fontId="40" fillId="0" borderId="1" xfId="0" applyNumberFormat="1" applyFont="1" applyBorder="1" applyAlignment="1">
      <alignment horizontal="right" indent="1"/>
    </xf>
    <xf numFmtId="164" fontId="6" fillId="0" borderId="0" xfId="0" applyNumberFormat="1" applyFont="1"/>
    <xf numFmtId="0" fontId="41" fillId="0" borderId="0" xfId="0" applyFont="1"/>
    <xf numFmtId="0" fontId="40" fillId="3" borderId="10" xfId="0" applyFont="1" applyFill="1" applyBorder="1" applyAlignment="1">
      <alignment horizontal="left" indent="1"/>
    </xf>
    <xf numFmtId="1" fontId="38" fillId="3" borderId="10" xfId="0" applyNumberFormat="1" applyFont="1" applyFill="1" applyBorder="1" applyAlignment="1">
      <alignment horizontal="left" indent="1"/>
    </xf>
    <xf numFmtId="0" fontId="38" fillId="3" borderId="8" xfId="0" applyFont="1" applyFill="1" applyBorder="1" applyAlignment="1">
      <alignment horizontal="left" vertical="center" indent="1"/>
    </xf>
    <xf numFmtId="165" fontId="13" fillId="0" borderId="11" xfId="0" applyNumberFormat="1" applyFont="1" applyBorder="1" applyAlignment="1">
      <alignment horizontal="right" indent="1"/>
    </xf>
    <xf numFmtId="165" fontId="13" fillId="0" borderId="14" xfId="0" applyNumberFormat="1" applyFont="1" applyBorder="1" applyAlignment="1">
      <alignment horizontal="right" indent="1"/>
    </xf>
    <xf numFmtId="165" fontId="13" fillId="0" borderId="18" xfId="0" applyNumberFormat="1" applyFont="1" applyBorder="1" applyAlignment="1">
      <alignment horizontal="right" indent="1"/>
    </xf>
    <xf numFmtId="165" fontId="13" fillId="0" borderId="7" xfId="0" applyNumberFormat="1" applyFont="1" applyBorder="1" applyAlignment="1">
      <alignment horizontal="right" indent="1"/>
    </xf>
    <xf numFmtId="165" fontId="13" fillId="0" borderId="10" xfId="0" applyNumberFormat="1" applyFont="1" applyBorder="1" applyAlignment="1">
      <alignment horizontal="right" indent="1"/>
    </xf>
    <xf numFmtId="165" fontId="13" fillId="0" borderId="0" xfId="0" applyNumberFormat="1" applyFont="1" applyBorder="1" applyAlignment="1">
      <alignment horizontal="right" indent="1"/>
    </xf>
    <xf numFmtId="165" fontId="13" fillId="0" borderId="13" xfId="0" applyNumberFormat="1" applyFont="1" applyBorder="1" applyAlignment="1">
      <alignment horizontal="right" indent="1"/>
    </xf>
    <xf numFmtId="165" fontId="13" fillId="0" borderId="8" xfId="0" applyNumberFormat="1" applyFont="1" applyBorder="1" applyAlignment="1">
      <alignment horizontal="right" indent="1"/>
    </xf>
    <xf numFmtId="0" fontId="38" fillId="3" borderId="15" xfId="0" applyFont="1" applyFill="1" applyBorder="1" applyAlignment="1">
      <alignment horizontal="left" vertical="center" indent="1"/>
    </xf>
    <xf numFmtId="165" fontId="13" fillId="0" borderId="16" xfId="0" applyNumberFormat="1" applyFont="1" applyBorder="1" applyAlignment="1">
      <alignment horizontal="right" indent="1"/>
    </xf>
    <xf numFmtId="165" fontId="13" fillId="0" borderId="17" xfId="0" applyNumberFormat="1" applyFont="1" applyBorder="1" applyAlignment="1">
      <alignment horizontal="right" indent="1"/>
    </xf>
    <xf numFmtId="165" fontId="13" fillId="0" borderId="32" xfId="0" applyNumberFormat="1" applyFont="1" applyBorder="1" applyAlignment="1">
      <alignment horizontal="right" indent="1"/>
    </xf>
    <xf numFmtId="165" fontId="13" fillId="0" borderId="15" xfId="0" applyNumberFormat="1" applyFont="1" applyBorder="1" applyAlignment="1">
      <alignment horizontal="right" indent="1"/>
    </xf>
    <xf numFmtId="0" fontId="38" fillId="3" borderId="5" xfId="0" applyFont="1" applyFill="1" applyBorder="1" applyAlignment="1">
      <alignment horizontal="left" vertical="center" indent="1"/>
    </xf>
    <xf numFmtId="165" fontId="13" fillId="0" borderId="9" xfId="0" applyNumberFormat="1" applyFont="1" applyBorder="1" applyAlignment="1">
      <alignment horizontal="right" indent="1"/>
    </xf>
    <xf numFmtId="165" fontId="13" fillId="0" borderId="6" xfId="0" applyNumberFormat="1" applyFont="1" applyBorder="1" applyAlignment="1">
      <alignment horizontal="right" indent="1"/>
    </xf>
    <xf numFmtId="165" fontId="13" fillId="0" borderId="12" xfId="0" applyNumberFormat="1" applyFont="1" applyBorder="1" applyAlignment="1">
      <alignment horizontal="right" indent="1"/>
    </xf>
    <xf numFmtId="165" fontId="13" fillId="0" borderId="5" xfId="0" applyNumberFormat="1" applyFont="1" applyBorder="1" applyAlignment="1">
      <alignment horizontal="right" indent="1"/>
    </xf>
    <xf numFmtId="0" fontId="13" fillId="0" borderId="0" xfId="0" applyFont="1"/>
    <xf numFmtId="0" fontId="44" fillId="0" borderId="0" xfId="0" applyFont="1" applyFill="1" applyBorder="1" applyAlignment="1">
      <alignment horizontal="left" vertical="center"/>
    </xf>
    <xf numFmtId="0" fontId="27" fillId="0" borderId="0" xfId="12" applyFont="1"/>
    <xf numFmtId="0" fontId="5" fillId="0" borderId="0" xfId="12"/>
    <xf numFmtId="0" fontId="39" fillId="0" borderId="0" xfId="2" applyFont="1"/>
    <xf numFmtId="0" fontId="39" fillId="0" borderId="0" xfId="12" applyFont="1"/>
    <xf numFmtId="0" fontId="44" fillId="0" borderId="0" xfId="12" applyFont="1"/>
    <xf numFmtId="1" fontId="3" fillId="0" borderId="0" xfId="2" applyNumberFormat="1" applyFont="1" applyFill="1" applyBorder="1" applyAlignment="1"/>
    <xf numFmtId="0" fontId="20" fillId="0" borderId="0" xfId="2" applyFont="1" applyFill="1" applyBorder="1" applyAlignment="1"/>
    <xf numFmtId="1" fontId="5" fillId="0" borderId="0" xfId="2" applyNumberFormat="1" applyFill="1" applyBorder="1"/>
    <xf numFmtId="3" fontId="39" fillId="0" borderId="0" xfId="12" applyNumberFormat="1" applyFont="1" applyFill="1" applyBorder="1" applyAlignment="1">
      <alignment horizontal="right" indent="1"/>
    </xf>
    <xf numFmtId="3" fontId="38" fillId="0" borderId="0" xfId="12" applyNumberFormat="1" applyFont="1" applyFill="1" applyBorder="1" applyAlignment="1">
      <alignment horizontal="right" indent="1"/>
    </xf>
    <xf numFmtId="0" fontId="39" fillId="0" borderId="0" xfId="12" applyFont="1" applyFill="1" applyBorder="1"/>
    <xf numFmtId="0" fontId="5" fillId="0" borderId="0" xfId="12" applyFill="1" applyBorder="1"/>
    <xf numFmtId="0" fontId="39" fillId="0" borderId="0" xfId="12" applyFont="1" applyFill="1" applyBorder="1" applyAlignment="1">
      <alignment horizontal="center"/>
    </xf>
    <xf numFmtId="3" fontId="51" fillId="0" borderId="0" xfId="2" applyNumberFormat="1" applyFont="1" applyBorder="1"/>
    <xf numFmtId="3" fontId="51" fillId="0" borderId="0" xfId="2" applyNumberFormat="1" applyFont="1" applyFill="1" applyBorder="1"/>
    <xf numFmtId="0" fontId="50" fillId="0" borderId="0" xfId="2" applyFont="1" applyBorder="1" applyAlignment="1">
      <alignment horizontal="center"/>
    </xf>
    <xf numFmtId="3" fontId="52" fillId="0" borderId="0" xfId="2" applyNumberFormat="1" applyFont="1" applyFill="1" applyBorder="1"/>
    <xf numFmtId="0" fontId="51" fillId="0" borderId="0" xfId="2" applyFont="1" applyBorder="1"/>
    <xf numFmtId="0" fontId="51" fillId="0" borderId="0" xfId="2" applyFont="1" applyFill="1" applyBorder="1" applyAlignment="1">
      <alignment horizontal="centerContinuous"/>
    </xf>
    <xf numFmtId="0" fontId="37" fillId="0" borderId="0" xfId="2" applyFont="1" applyFill="1" applyBorder="1" applyAlignment="1">
      <alignment horizontal="center"/>
    </xf>
    <xf numFmtId="0" fontId="51" fillId="0" borderId="0" xfId="2" applyFont="1" applyFill="1" applyBorder="1" applyAlignment="1">
      <alignment horizontal="center" vertical="center"/>
    </xf>
    <xf numFmtId="3" fontId="51" fillId="0" borderId="0" xfId="2" applyNumberFormat="1" applyFont="1" applyFill="1" applyBorder="1" applyAlignment="1"/>
    <xf numFmtId="3" fontId="53" fillId="0" borderId="0" xfId="2" applyNumberFormat="1" applyFont="1" applyFill="1" applyBorder="1"/>
    <xf numFmtId="3" fontId="37" fillId="0" borderId="0" xfId="2" applyNumberFormat="1" applyFont="1" applyFill="1" applyBorder="1"/>
    <xf numFmtId="165" fontId="51" fillId="0" borderId="0" xfId="2" applyNumberFormat="1" applyFont="1" applyFill="1" applyBorder="1"/>
    <xf numFmtId="0" fontId="51" fillId="0" borderId="0" xfId="2" applyFont="1"/>
    <xf numFmtId="3" fontId="54" fillId="0" borderId="0" xfId="2" applyNumberFormat="1" applyFont="1" applyFill="1" applyBorder="1"/>
    <xf numFmtId="4" fontId="55" fillId="0" borderId="0" xfId="0" applyNumberFormat="1" applyFont="1"/>
    <xf numFmtId="4" fontId="0" fillId="0" borderId="0" xfId="0" applyNumberFormat="1"/>
    <xf numFmtId="0" fontId="60" fillId="0" borderId="55" xfId="2" applyFont="1" applyBorder="1" applyAlignment="1">
      <alignment horizontal="centerContinuous"/>
    </xf>
    <xf numFmtId="0" fontId="60" fillId="0" borderId="24" xfId="2" applyFont="1" applyBorder="1" applyAlignment="1">
      <alignment horizontal="centerContinuous"/>
    </xf>
    <xf numFmtId="0" fontId="60" fillId="0" borderId="39" xfId="2" applyFont="1" applyBorder="1" applyAlignment="1">
      <alignment horizontal="centerContinuous"/>
    </xf>
    <xf numFmtId="0" fontId="60" fillId="0" borderId="39" xfId="2" applyFont="1" applyBorder="1" applyAlignment="1">
      <alignment horizontal="center"/>
    </xf>
    <xf numFmtId="0" fontId="60" fillId="0" borderId="0" xfId="2" applyFont="1" applyBorder="1" applyAlignment="1">
      <alignment horizontal="centerContinuous"/>
    </xf>
    <xf numFmtId="0" fontId="60" fillId="0" borderId="0" xfId="2" applyFont="1" applyBorder="1" applyAlignment="1">
      <alignment horizontal="center"/>
    </xf>
    <xf numFmtId="0" fontId="60" fillId="0" borderId="55" xfId="2" applyFont="1" applyBorder="1" applyAlignment="1">
      <alignment horizontal="center"/>
    </xf>
    <xf numFmtId="0" fontId="60" fillId="0" borderId="10" xfId="2" applyFont="1" applyBorder="1" applyAlignment="1">
      <alignment horizontal="centerContinuous"/>
    </xf>
    <xf numFmtId="0" fontId="60" fillId="0" borderId="13" xfId="2" applyFont="1" applyBorder="1" applyAlignment="1">
      <alignment horizontal="center"/>
    </xf>
    <xf numFmtId="0" fontId="60" fillId="0" borderId="23" xfId="2" applyFont="1" applyBorder="1" applyAlignment="1">
      <alignment horizontal="center"/>
    </xf>
    <xf numFmtId="0" fontId="60" fillId="0" borderId="25" xfId="2" applyFont="1" applyBorder="1" applyAlignment="1">
      <alignment horizontal="center"/>
    </xf>
    <xf numFmtId="0" fontId="60" fillId="0" borderId="50" xfId="2" applyFont="1" applyBorder="1" applyAlignment="1">
      <alignment horizontal="centerContinuous"/>
    </xf>
    <xf numFmtId="0" fontId="60" fillId="0" borderId="27" xfId="2" applyFont="1" applyBorder="1" applyAlignment="1">
      <alignment horizontal="centerContinuous"/>
    </xf>
    <xf numFmtId="0" fontId="60" fillId="0" borderId="58" xfId="2" applyFont="1" applyBorder="1" applyAlignment="1">
      <alignment horizontal="centerContinuous"/>
    </xf>
    <xf numFmtId="0" fontId="60" fillId="0" borderId="58" xfId="2" applyFont="1" applyBorder="1" applyAlignment="1">
      <alignment horizontal="center"/>
    </xf>
    <xf numFmtId="0" fontId="60" fillId="0" borderId="28" xfId="2" applyFont="1" applyBorder="1" applyAlignment="1">
      <alignment horizontal="centerContinuous"/>
    </xf>
    <xf numFmtId="0" fontId="60" fillId="0" borderId="28" xfId="2" applyFont="1" applyBorder="1" applyAlignment="1">
      <alignment horizontal="center"/>
    </xf>
    <xf numFmtId="0" fontId="60" fillId="0" borderId="50" xfId="2" applyFont="1" applyBorder="1" applyAlignment="1">
      <alignment horizontal="center"/>
    </xf>
    <xf numFmtId="0" fontId="60" fillId="0" borderId="67" xfId="2" applyFont="1" applyBorder="1" applyAlignment="1">
      <alignment horizontal="centerContinuous"/>
    </xf>
    <xf numFmtId="0" fontId="60" fillId="0" borderId="49" xfId="2" applyFont="1" applyBorder="1" applyAlignment="1">
      <alignment horizontal="center"/>
    </xf>
    <xf numFmtId="0" fontId="60" fillId="0" borderId="26" xfId="2" applyFont="1" applyBorder="1" applyAlignment="1">
      <alignment horizontal="center"/>
    </xf>
    <xf numFmtId="0" fontId="60" fillId="0" borderId="29" xfId="2" applyFont="1" applyBorder="1" applyAlignment="1">
      <alignment horizontal="center"/>
    </xf>
    <xf numFmtId="0" fontId="58" fillId="0" borderId="10" xfId="2" applyFont="1" applyBorder="1" applyAlignment="1">
      <alignment horizontal="center"/>
    </xf>
    <xf numFmtId="3" fontId="60" fillId="0" borderId="52" xfId="2" applyNumberFormat="1" applyFont="1" applyBorder="1" applyAlignment="1">
      <alignment horizontal="right" indent="1"/>
    </xf>
    <xf numFmtId="3" fontId="60" fillId="0" borderId="30" xfId="2" applyNumberFormat="1" applyFont="1" applyBorder="1" applyAlignment="1">
      <alignment horizontal="right" indent="1"/>
    </xf>
    <xf numFmtId="3" fontId="60" fillId="0" borderId="53" xfId="2" applyNumberFormat="1" applyFont="1" applyBorder="1" applyAlignment="1">
      <alignment horizontal="right" indent="1"/>
    </xf>
    <xf numFmtId="3" fontId="60" fillId="0" borderId="69" xfId="2" applyNumberFormat="1" applyFont="1" applyBorder="1" applyAlignment="1">
      <alignment horizontal="right" indent="1"/>
    </xf>
    <xf numFmtId="3" fontId="60" fillId="0" borderId="19" xfId="2" applyNumberFormat="1" applyFont="1" applyBorder="1" applyAlignment="1">
      <alignment horizontal="right" indent="1"/>
    </xf>
    <xf numFmtId="3" fontId="60" fillId="0" borderId="70" xfId="2" applyNumberFormat="1" applyFont="1" applyBorder="1" applyAlignment="1">
      <alignment horizontal="right" indent="1"/>
    </xf>
    <xf numFmtId="3" fontId="60" fillId="0" borderId="31" xfId="2" applyNumberFormat="1" applyFont="1" applyBorder="1" applyAlignment="1">
      <alignment horizontal="right" indent="1"/>
    </xf>
    <xf numFmtId="3" fontId="60" fillId="0" borderId="23" xfId="2" applyNumberFormat="1" applyFont="1" applyBorder="1" applyAlignment="1">
      <alignment horizontal="right" indent="1"/>
    </xf>
    <xf numFmtId="3" fontId="60" fillId="0" borderId="25" xfId="2" applyNumberFormat="1" applyFont="1" applyBorder="1" applyAlignment="1">
      <alignment horizontal="right" indent="1"/>
    </xf>
    <xf numFmtId="3" fontId="60" fillId="0" borderId="13" xfId="2" applyNumberFormat="1" applyFont="1" applyBorder="1" applyAlignment="1">
      <alignment horizontal="right" indent="1"/>
    </xf>
    <xf numFmtId="3" fontId="60" fillId="0" borderId="10" xfId="2" applyNumberFormat="1" applyFont="1" applyBorder="1" applyAlignment="1">
      <alignment horizontal="right" indent="1"/>
    </xf>
    <xf numFmtId="3" fontId="60" fillId="0" borderId="24" xfId="2" applyNumberFormat="1" applyFont="1" applyBorder="1" applyAlignment="1">
      <alignment horizontal="right" indent="1"/>
    </xf>
    <xf numFmtId="3" fontId="60" fillId="0" borderId="39" xfId="2" applyNumberFormat="1" applyFont="1" applyBorder="1" applyAlignment="1">
      <alignment horizontal="right" indent="1"/>
    </xf>
    <xf numFmtId="3" fontId="60" fillId="0" borderId="0" xfId="2" applyNumberFormat="1" applyFont="1" applyBorder="1" applyAlignment="1">
      <alignment horizontal="right" indent="1"/>
    </xf>
    <xf numFmtId="3" fontId="60" fillId="0" borderId="55" xfId="2" applyNumberFormat="1" applyFont="1" applyBorder="1" applyAlignment="1">
      <alignment horizontal="right" indent="1"/>
    </xf>
    <xf numFmtId="3" fontId="60" fillId="0" borderId="10" xfId="2" applyNumberFormat="1" applyFont="1" applyFill="1" applyBorder="1" applyAlignment="1">
      <alignment horizontal="right" indent="1"/>
    </xf>
    <xf numFmtId="3" fontId="60" fillId="0" borderId="24" xfId="2" applyNumberFormat="1" applyFont="1" applyFill="1" applyBorder="1" applyAlignment="1">
      <alignment horizontal="right" indent="1"/>
    </xf>
    <xf numFmtId="3" fontId="60" fillId="0" borderId="13" xfId="2" applyNumberFormat="1" applyFont="1" applyFill="1" applyBorder="1" applyAlignment="1">
      <alignment horizontal="right" indent="1"/>
    </xf>
    <xf numFmtId="3" fontId="60" fillId="0" borderId="39" xfId="2" applyNumberFormat="1" applyFont="1" applyFill="1" applyBorder="1" applyAlignment="1">
      <alignment horizontal="right" indent="1"/>
    </xf>
    <xf numFmtId="3" fontId="60" fillId="0" borderId="0" xfId="2" applyNumberFormat="1" applyFont="1" applyFill="1" applyBorder="1" applyAlignment="1">
      <alignment horizontal="right" indent="1"/>
    </xf>
    <xf numFmtId="3" fontId="60" fillId="0" borderId="55" xfId="2" applyNumberFormat="1" applyFont="1" applyFill="1" applyBorder="1" applyAlignment="1">
      <alignment horizontal="right" indent="1"/>
    </xf>
    <xf numFmtId="3" fontId="60" fillId="0" borderId="23" xfId="2" applyNumberFormat="1" applyFont="1" applyFill="1" applyBorder="1" applyAlignment="1">
      <alignment horizontal="right" indent="1"/>
    </xf>
    <xf numFmtId="3" fontId="60" fillId="0" borderId="25" xfId="2" applyNumberFormat="1" applyFont="1" applyFill="1" applyBorder="1" applyAlignment="1">
      <alignment horizontal="right" indent="1"/>
    </xf>
    <xf numFmtId="0" fontId="58" fillId="0" borderId="9" xfId="2" applyFont="1" applyBorder="1" applyAlignment="1">
      <alignment horizontal="center"/>
    </xf>
    <xf numFmtId="3" fontId="60" fillId="0" borderId="9" xfId="2" applyNumberFormat="1" applyFont="1" applyFill="1" applyBorder="1" applyAlignment="1">
      <alignment horizontal="right" indent="1"/>
    </xf>
    <xf numFmtId="3" fontId="60" fillId="0" borderId="68" xfId="2" applyNumberFormat="1" applyFont="1" applyFill="1" applyBorder="1" applyAlignment="1">
      <alignment horizontal="right" indent="1"/>
    </xf>
    <xf numFmtId="3" fontId="60" fillId="0" borderId="12" xfId="2" applyNumberFormat="1" applyFont="1" applyFill="1" applyBorder="1" applyAlignment="1">
      <alignment horizontal="right" indent="1"/>
    </xf>
    <xf numFmtId="3" fontId="60" fillId="0" borderId="63" xfId="2" applyNumberFormat="1" applyFont="1" applyFill="1" applyBorder="1" applyAlignment="1">
      <alignment horizontal="right" indent="1"/>
    </xf>
    <xf numFmtId="3" fontId="60" fillId="0" borderId="6" xfId="2" applyNumberFormat="1" applyFont="1" applyFill="1" applyBorder="1" applyAlignment="1">
      <alignment horizontal="right" indent="1"/>
    </xf>
    <xf numFmtId="3" fontId="60" fillId="0" borderId="51" xfId="2" applyNumberFormat="1" applyFont="1" applyFill="1" applyBorder="1" applyAlignment="1">
      <alignment horizontal="right" indent="1"/>
    </xf>
    <xf numFmtId="3" fontId="60" fillId="0" borderId="62" xfId="2" applyNumberFormat="1" applyFont="1" applyFill="1" applyBorder="1" applyAlignment="1">
      <alignment horizontal="right" indent="1"/>
    </xf>
    <xf numFmtId="3" fontId="60" fillId="0" borderId="71" xfId="2" applyNumberFormat="1" applyFont="1" applyFill="1" applyBorder="1" applyAlignment="1">
      <alignment horizontal="right" indent="1"/>
    </xf>
    <xf numFmtId="0" fontId="60" fillId="0" borderId="23" xfId="2" applyFont="1" applyBorder="1" applyAlignment="1">
      <alignment horizontal="centerContinuous"/>
    </xf>
    <xf numFmtId="0" fontId="60" fillId="0" borderId="72" xfId="2" applyFont="1" applyBorder="1" applyAlignment="1">
      <alignment horizontal="center"/>
    </xf>
    <xf numFmtId="0" fontId="60" fillId="0" borderId="26" xfId="2" applyFont="1" applyBorder="1" applyAlignment="1">
      <alignment horizontal="centerContinuous"/>
    </xf>
    <xf numFmtId="0" fontId="60" fillId="0" borderId="0" xfId="2" applyFont="1" applyFill="1" applyBorder="1" applyAlignment="1">
      <alignment horizontal="right" indent="1"/>
    </xf>
    <xf numFmtId="0" fontId="62" fillId="0" borderId="0" xfId="2" applyFont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9" fontId="0" fillId="0" borderId="0" xfId="0" applyNumberFormat="1"/>
    <xf numFmtId="0" fontId="56" fillId="3" borderId="1" xfId="0" applyFont="1" applyFill="1" applyBorder="1" applyAlignment="1">
      <alignment horizontal="center" vertical="center" wrapText="1"/>
    </xf>
    <xf numFmtId="0" fontId="56" fillId="3" borderId="4" xfId="0" applyFont="1" applyFill="1" applyBorder="1" applyAlignment="1">
      <alignment horizontal="center" vertical="center" wrapText="1"/>
    </xf>
    <xf numFmtId="3" fontId="63" fillId="0" borderId="8" xfId="0" applyNumberFormat="1" applyFont="1" applyBorder="1" applyAlignment="1">
      <alignment horizontal="right" wrapText="1" indent="1"/>
    </xf>
    <xf numFmtId="3" fontId="63" fillId="0" borderId="13" xfId="0" applyNumberFormat="1" applyFont="1" applyBorder="1" applyAlignment="1">
      <alignment horizontal="right" wrapText="1" indent="1"/>
    </xf>
    <xf numFmtId="3" fontId="56" fillId="0" borderId="1" xfId="0" applyNumberFormat="1" applyFont="1" applyBorder="1" applyAlignment="1">
      <alignment horizontal="right" wrapText="1" indent="1"/>
    </xf>
    <xf numFmtId="3" fontId="56" fillId="0" borderId="4" xfId="0" applyNumberFormat="1" applyFont="1" applyBorder="1" applyAlignment="1">
      <alignment horizontal="right" wrapText="1" indent="1"/>
    </xf>
    <xf numFmtId="0" fontId="56" fillId="3" borderId="8" xfId="0" applyFont="1" applyFill="1" applyBorder="1" applyAlignment="1">
      <alignment horizontal="left" wrapText="1" indent="1"/>
    </xf>
    <xf numFmtId="3" fontId="5" fillId="0" borderId="0" xfId="10" applyNumberFormat="1">
      <alignment vertical="top"/>
    </xf>
    <xf numFmtId="0" fontId="38" fillId="0" borderId="7" xfId="0" applyFont="1" applyBorder="1" applyAlignment="1">
      <alignment horizontal="right" indent="1"/>
    </xf>
    <xf numFmtId="0" fontId="13" fillId="0" borderId="7" xfId="0" applyFont="1" applyBorder="1" applyAlignment="1">
      <alignment horizontal="right" indent="1"/>
    </xf>
    <xf numFmtId="0" fontId="13" fillId="0" borderId="18" xfId="0" applyFont="1" applyBorder="1" applyAlignment="1">
      <alignment horizontal="right" indent="1"/>
    </xf>
    <xf numFmtId="165" fontId="39" fillId="0" borderId="8" xfId="0" quotePrefix="1" applyNumberFormat="1" applyFont="1" applyBorder="1" applyAlignment="1">
      <alignment horizontal="right" indent="1"/>
    </xf>
    <xf numFmtId="165" fontId="39" fillId="0" borderId="5" xfId="0" quotePrefix="1" applyNumberFormat="1" applyFont="1" applyBorder="1" applyAlignment="1">
      <alignment horizontal="right" indent="1"/>
    </xf>
    <xf numFmtId="165" fontId="39" fillId="0" borderId="0" xfId="0" quotePrefix="1" applyNumberFormat="1" applyFont="1" applyBorder="1" applyAlignment="1">
      <alignment horizontal="right" indent="1"/>
    </xf>
    <xf numFmtId="165" fontId="39" fillId="0" borderId="7" xfId="0" quotePrefix="1" applyNumberFormat="1" applyFont="1" applyBorder="1" applyAlignment="1">
      <alignment horizontal="right" indent="1"/>
    </xf>
    <xf numFmtId="165" fontId="39" fillId="0" borderId="6" xfId="0" quotePrefix="1" applyNumberFormat="1" applyFont="1" applyBorder="1" applyAlignment="1">
      <alignment horizontal="right" indent="1"/>
    </xf>
    <xf numFmtId="0" fontId="38" fillId="3" borderId="1" xfId="10" applyFont="1" applyFill="1" applyBorder="1" applyAlignment="1">
      <alignment horizontal="center" vertical="center"/>
    </xf>
    <xf numFmtId="4" fontId="38" fillId="3" borderId="3" xfId="10" applyNumberFormat="1" applyFont="1" applyFill="1" applyBorder="1" applyAlignment="1">
      <alignment horizontal="center" vertical="center" wrapText="1"/>
    </xf>
    <xf numFmtId="4" fontId="38" fillId="3" borderId="1" xfId="10" applyNumberFormat="1" applyFont="1" applyFill="1" applyBorder="1" applyAlignment="1">
      <alignment horizontal="center" vertical="center" wrapText="1"/>
    </xf>
    <xf numFmtId="4" fontId="38" fillId="3" borderId="4" xfId="10" applyNumberFormat="1" applyFont="1" applyFill="1" applyBorder="1" applyAlignment="1">
      <alignment horizontal="center" vertical="center" wrapText="1"/>
    </xf>
    <xf numFmtId="165" fontId="39" fillId="0" borderId="0" xfId="10" applyNumberFormat="1" applyFont="1" applyBorder="1" applyAlignment="1">
      <alignment horizontal="right" indent="1"/>
    </xf>
    <xf numFmtId="165" fontId="39" fillId="0" borderId="8" xfId="10" applyNumberFormat="1" applyFont="1" applyBorder="1" applyAlignment="1">
      <alignment horizontal="right" indent="1"/>
    </xf>
    <xf numFmtId="165" fontId="39" fillId="0" borderId="13" xfId="10" applyNumberFormat="1" applyFont="1" applyBorder="1" applyAlignment="1">
      <alignment horizontal="right" indent="1"/>
    </xf>
    <xf numFmtId="0" fontId="38" fillId="3" borderId="1" xfId="10" applyFont="1" applyFill="1" applyBorder="1" applyAlignment="1">
      <alignment horizontal="left" indent="1"/>
    </xf>
    <xf numFmtId="165" fontId="38" fillId="0" borderId="1" xfId="10" applyNumberFormat="1" applyFont="1" applyBorder="1" applyAlignment="1">
      <alignment horizontal="right" indent="1"/>
    </xf>
    <xf numFmtId="0" fontId="44" fillId="0" borderId="0" xfId="10" applyFont="1" applyAlignment="1"/>
    <xf numFmtId="4" fontId="39" fillId="0" borderId="0" xfId="10" applyNumberFormat="1" applyFont="1">
      <alignment vertical="top"/>
    </xf>
    <xf numFmtId="0" fontId="44" fillId="0" borderId="0" xfId="10" applyFont="1">
      <alignment vertical="top"/>
    </xf>
    <xf numFmtId="4" fontId="44" fillId="0" borderId="0" xfId="10" applyNumberFormat="1" applyFont="1">
      <alignment vertical="top"/>
    </xf>
    <xf numFmtId="165" fontId="38" fillId="0" borderId="3" xfId="10" applyNumberFormat="1" applyFont="1" applyBorder="1" applyAlignment="1">
      <alignment horizontal="right" indent="1"/>
    </xf>
    <xf numFmtId="165" fontId="38" fillId="0" borderId="4" xfId="10" applyNumberFormat="1" applyFont="1" applyBorder="1" applyAlignment="1">
      <alignment horizontal="right" indent="1"/>
    </xf>
    <xf numFmtId="0" fontId="44" fillId="0" borderId="14" xfId="10" applyFont="1" applyFill="1" applyBorder="1" applyAlignment="1"/>
    <xf numFmtId="0" fontId="38" fillId="3" borderId="2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left" vertical="center" wrapText="1" indent="1"/>
    </xf>
    <xf numFmtId="0" fontId="39" fillId="0" borderId="0" xfId="0" applyFont="1"/>
    <xf numFmtId="0" fontId="13" fillId="0" borderId="0" xfId="0" applyFont="1" applyFill="1"/>
    <xf numFmtId="0" fontId="38" fillId="3" borderId="2" xfId="11" applyFont="1" applyFill="1" applyBorder="1" applyAlignment="1">
      <alignment horizontal="center" vertical="center" wrapText="1"/>
    </xf>
    <xf numFmtId="0" fontId="38" fillId="3" borderId="1" xfId="11" applyFont="1" applyFill="1" applyBorder="1" applyAlignment="1">
      <alignment horizontal="center" vertical="center" wrapText="1"/>
    </xf>
    <xf numFmtId="0" fontId="38" fillId="3" borderId="3" xfId="11" applyFont="1" applyFill="1" applyBorder="1" applyAlignment="1">
      <alignment horizontal="center" vertical="center" wrapText="1"/>
    </xf>
    <xf numFmtId="165" fontId="39" fillId="0" borderId="8" xfId="11" applyNumberFormat="1" applyFont="1" applyFill="1" applyBorder="1" applyAlignment="1">
      <alignment horizontal="right" indent="1"/>
    </xf>
    <xf numFmtId="165" fontId="39" fillId="0" borderId="0" xfId="11" applyNumberFormat="1" applyFont="1" applyFill="1" applyBorder="1" applyAlignment="1">
      <alignment horizontal="right" indent="1"/>
    </xf>
    <xf numFmtId="165" fontId="13" fillId="0" borderId="0" xfId="0" applyNumberFormat="1" applyFont="1" applyFill="1"/>
    <xf numFmtId="0" fontId="38" fillId="3" borderId="1" xfId="11" applyFont="1" applyFill="1" applyBorder="1" applyAlignment="1">
      <alignment horizontal="left" indent="1"/>
    </xf>
    <xf numFmtId="165" fontId="38" fillId="0" borderId="1" xfId="11" applyNumberFormat="1" applyFont="1" applyFill="1" applyBorder="1" applyAlignment="1">
      <alignment horizontal="right" indent="1"/>
    </xf>
    <xf numFmtId="0" fontId="44" fillId="0" borderId="0" xfId="11" applyFont="1" applyFill="1" applyBorder="1"/>
    <xf numFmtId="3" fontId="39" fillId="0" borderId="8" xfId="11" applyNumberFormat="1" applyFont="1" applyFill="1" applyBorder="1" applyAlignment="1">
      <alignment horizontal="right" indent="1"/>
    </xf>
    <xf numFmtId="3" fontId="39" fillId="0" borderId="0" xfId="11" applyNumberFormat="1" applyFont="1" applyFill="1" applyBorder="1" applyAlignment="1">
      <alignment horizontal="right" indent="1"/>
    </xf>
    <xf numFmtId="3" fontId="39" fillId="0" borderId="7" xfId="11" applyNumberFormat="1" applyFont="1" applyFill="1" applyBorder="1" applyAlignment="1">
      <alignment horizontal="right" indent="1"/>
    </xf>
    <xf numFmtId="3" fontId="39" fillId="0" borderId="13" xfId="11" applyNumberFormat="1" applyFont="1" applyFill="1" applyBorder="1" applyAlignment="1">
      <alignment horizontal="right" indent="1"/>
    </xf>
    <xf numFmtId="3" fontId="13" fillId="0" borderId="0" xfId="0" applyNumberFormat="1" applyFont="1" applyFill="1"/>
    <xf numFmtId="3" fontId="38" fillId="0" borderId="1" xfId="11" applyNumberFormat="1" applyFont="1" applyFill="1" applyBorder="1" applyAlignment="1">
      <alignment horizontal="right" indent="1"/>
    </xf>
    <xf numFmtId="3" fontId="38" fillId="0" borderId="3" xfId="11" applyNumberFormat="1" applyFont="1" applyFill="1" applyBorder="1" applyAlignment="1">
      <alignment horizontal="right" indent="1"/>
    </xf>
    <xf numFmtId="3" fontId="38" fillId="0" borderId="4" xfId="11" applyNumberFormat="1" applyFont="1" applyFill="1" applyBorder="1" applyAlignment="1">
      <alignment horizontal="right" indent="1"/>
    </xf>
    <xf numFmtId="165" fontId="39" fillId="0" borderId="7" xfId="11" applyNumberFormat="1" applyFont="1" applyFill="1" applyBorder="1" applyAlignment="1">
      <alignment horizontal="right" indent="1"/>
    </xf>
    <xf numFmtId="165" fontId="38" fillId="0" borderId="4" xfId="11" applyNumberFormat="1" applyFont="1" applyFill="1" applyBorder="1" applyAlignment="1">
      <alignment horizontal="right" indent="1"/>
    </xf>
    <xf numFmtId="165" fontId="13" fillId="0" borderId="0" xfId="0" applyNumberFormat="1" applyFont="1"/>
    <xf numFmtId="0" fontId="38" fillId="3" borderId="4" xfId="11" applyFont="1" applyFill="1" applyBorder="1" applyAlignment="1">
      <alignment horizontal="center" vertical="center" wrapText="1"/>
    </xf>
    <xf numFmtId="3" fontId="39" fillId="0" borderId="10" xfId="11" applyNumberFormat="1" applyFont="1" applyFill="1" applyBorder="1" applyAlignment="1">
      <alignment horizontal="right" indent="1"/>
    </xf>
    <xf numFmtId="165" fontId="38" fillId="0" borderId="3" xfId="11" applyNumberFormat="1" applyFont="1" applyFill="1" applyBorder="1" applyAlignment="1">
      <alignment horizontal="right" indent="1"/>
    </xf>
    <xf numFmtId="3" fontId="38" fillId="0" borderId="2" xfId="11" applyNumberFormat="1" applyFont="1" applyFill="1" applyBorder="1" applyAlignment="1">
      <alignment horizontal="right" indent="1"/>
    </xf>
    <xf numFmtId="0" fontId="13" fillId="0" borderId="0" xfId="0" applyFont="1" applyAlignment="1">
      <alignment vertical="center"/>
    </xf>
    <xf numFmtId="0" fontId="38" fillId="3" borderId="6" xfId="11" applyFont="1" applyFill="1" applyBorder="1" applyAlignment="1">
      <alignment horizontal="center" vertical="center" wrapText="1"/>
    </xf>
    <xf numFmtId="0" fontId="38" fillId="3" borderId="12" xfId="11" applyFont="1" applyFill="1" applyBorder="1" applyAlignment="1">
      <alignment horizontal="center" vertical="center" wrapText="1"/>
    </xf>
    <xf numFmtId="3" fontId="13" fillId="0" borderId="0" xfId="0" applyNumberFormat="1" applyFont="1"/>
    <xf numFmtId="3" fontId="39" fillId="0" borderId="5" xfId="11" applyNumberFormat="1" applyFont="1" applyFill="1" applyBorder="1" applyAlignment="1">
      <alignment horizontal="right" indent="1"/>
    </xf>
    <xf numFmtId="168" fontId="13" fillId="0" borderId="8" xfId="0" applyNumberFormat="1" applyFont="1" applyFill="1" applyBorder="1" applyAlignment="1">
      <alignment horizontal="right" indent="1"/>
    </xf>
    <xf numFmtId="3" fontId="13" fillId="0" borderId="13" xfId="0" applyNumberFormat="1" applyFont="1" applyFill="1" applyBorder="1" applyAlignment="1">
      <alignment horizontal="right" indent="1"/>
    </xf>
    <xf numFmtId="3" fontId="13" fillId="0" borderId="7" xfId="0" applyNumberFormat="1" applyFont="1" applyBorder="1" applyAlignment="1">
      <alignment horizontal="right" indent="1"/>
    </xf>
    <xf numFmtId="0" fontId="13" fillId="0" borderId="8" xfId="0" applyFont="1" applyBorder="1" applyAlignment="1">
      <alignment horizontal="right" indent="1"/>
    </xf>
    <xf numFmtId="3" fontId="13" fillId="0" borderId="8" xfId="0" applyNumberFormat="1" applyFont="1" applyBorder="1" applyAlignment="1">
      <alignment horizontal="right" indent="1"/>
    </xf>
    <xf numFmtId="49" fontId="40" fillId="3" borderId="1" xfId="0" applyNumberFormat="1" applyFont="1" applyFill="1" applyBorder="1" applyAlignment="1">
      <alignment horizontal="left" indent="1"/>
    </xf>
    <xf numFmtId="3" fontId="40" fillId="0" borderId="1" xfId="0" applyNumberFormat="1" applyFont="1" applyFill="1" applyBorder="1" applyAlignment="1">
      <alignment horizontal="right" indent="1"/>
    </xf>
    <xf numFmtId="3" fontId="40" fillId="0" borderId="4" xfId="0" applyNumberFormat="1" applyFont="1" applyFill="1" applyBorder="1" applyAlignment="1">
      <alignment horizontal="right" indent="1"/>
    </xf>
    <xf numFmtId="0" fontId="40" fillId="0" borderId="1" xfId="0" applyFont="1" applyBorder="1" applyAlignment="1">
      <alignment horizontal="right" indent="1"/>
    </xf>
    <xf numFmtId="3" fontId="40" fillId="0" borderId="1" xfId="0" applyNumberFormat="1" applyFont="1" applyBorder="1" applyAlignment="1">
      <alignment horizontal="right" indent="1"/>
    </xf>
    <xf numFmtId="168" fontId="13" fillId="0" borderId="0" xfId="0" applyNumberFormat="1" applyFont="1"/>
    <xf numFmtId="164" fontId="39" fillId="0" borderId="0" xfId="0" applyNumberFormat="1" applyFont="1" applyBorder="1" applyAlignment="1">
      <alignment horizontal="right" vertical="center" wrapText="1" indent="1"/>
    </xf>
    <xf numFmtId="164" fontId="39" fillId="0" borderId="8" xfId="0" applyNumberFormat="1" applyFont="1" applyBorder="1" applyAlignment="1">
      <alignment horizontal="right" vertical="center" wrapText="1" indent="1"/>
    </xf>
    <xf numFmtId="164" fontId="13" fillId="0" borderId="0" xfId="0" applyNumberFormat="1" applyFont="1" applyAlignment="1">
      <alignment horizontal="right" indent="1"/>
    </xf>
    <xf numFmtId="164" fontId="38" fillId="0" borderId="3" xfId="0" applyNumberFormat="1" applyFont="1" applyBorder="1" applyAlignment="1">
      <alignment horizontal="right" vertical="center" wrapText="1" indent="1"/>
    </xf>
    <xf numFmtId="164" fontId="38" fillId="0" borderId="1" xfId="0" applyNumberFormat="1" applyFont="1" applyBorder="1" applyAlignment="1">
      <alignment horizontal="right" vertical="center" wrapText="1" indent="1"/>
    </xf>
    <xf numFmtId="0" fontId="38" fillId="3" borderId="8" xfId="0" applyFont="1" applyFill="1" applyBorder="1" applyAlignment="1">
      <alignment horizontal="left" vertical="center" wrapText="1" indent="1"/>
    </xf>
    <xf numFmtId="49" fontId="40" fillId="3" borderId="10" xfId="0" applyNumberFormat="1" applyFont="1" applyFill="1" applyBorder="1" applyAlignment="1">
      <alignment horizontal="left" indent="1"/>
    </xf>
    <xf numFmtId="0" fontId="38" fillId="3" borderId="8" xfId="11" applyNumberFormat="1" applyFont="1" applyFill="1" applyBorder="1" applyAlignment="1">
      <alignment horizontal="left" indent="1"/>
    </xf>
    <xf numFmtId="0" fontId="38" fillId="3" borderId="8" xfId="11" applyFont="1" applyFill="1" applyBorder="1" applyAlignment="1">
      <alignment horizontal="left" indent="1"/>
    </xf>
    <xf numFmtId="0" fontId="38" fillId="3" borderId="10" xfId="11" applyFont="1" applyFill="1" applyBorder="1" applyAlignment="1">
      <alignment horizontal="left" indent="1"/>
    </xf>
    <xf numFmtId="0" fontId="38" fillId="3" borderId="8" xfId="10" applyFont="1" applyFill="1" applyBorder="1" applyAlignment="1">
      <alignment horizontal="left" indent="1"/>
    </xf>
    <xf numFmtId="0" fontId="38" fillId="0" borderId="0" xfId="11" applyFont="1" applyFill="1" applyBorder="1" applyAlignment="1">
      <alignment horizontal="left" indent="1"/>
    </xf>
    <xf numFmtId="0" fontId="38" fillId="3" borderId="7" xfId="11" applyFont="1" applyFill="1" applyBorder="1" applyAlignment="1">
      <alignment horizontal="left" indent="1"/>
    </xf>
    <xf numFmtId="0" fontId="38" fillId="3" borderId="5" xfId="11" applyFont="1" applyFill="1" applyBorder="1" applyAlignment="1">
      <alignment horizontal="left" indent="1"/>
    </xf>
    <xf numFmtId="0" fontId="47" fillId="0" borderId="0" xfId="2" applyFont="1" applyFill="1"/>
    <xf numFmtId="0" fontId="67" fillId="0" borderId="0" xfId="2" applyFont="1" applyFill="1"/>
    <xf numFmtId="0" fontId="5" fillId="0" borderId="0" xfId="2" applyFont="1" applyFill="1"/>
    <xf numFmtId="0" fontId="68" fillId="0" borderId="0" xfId="2" applyFont="1" applyFill="1"/>
    <xf numFmtId="3" fontId="68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68" fillId="0" borderId="0" xfId="2" applyFont="1" applyFill="1" applyBorder="1"/>
    <xf numFmtId="0" fontId="5" fillId="0" borderId="0" xfId="2" applyFont="1" applyFill="1" applyAlignment="1"/>
    <xf numFmtId="0" fontId="13" fillId="0" borderId="23" xfId="0" applyFont="1" applyBorder="1" applyAlignment="1">
      <alignment horizontal="right" indent="1"/>
    </xf>
    <xf numFmtId="0" fontId="13" fillId="0" borderId="24" xfId="0" applyFont="1" applyBorder="1" applyAlignment="1">
      <alignment horizontal="right" indent="1"/>
    </xf>
    <xf numFmtId="0" fontId="13" fillId="0" borderId="13" xfId="0" applyFont="1" applyBorder="1" applyAlignment="1">
      <alignment horizontal="right" indent="1"/>
    </xf>
    <xf numFmtId="0" fontId="13" fillId="0" borderId="5" xfId="0" applyFont="1" applyBorder="1" applyAlignment="1">
      <alignment horizontal="right" indent="1"/>
    </xf>
    <xf numFmtId="0" fontId="13" fillId="0" borderId="62" xfId="0" applyFont="1" applyBorder="1" applyAlignment="1">
      <alignment horizontal="right" indent="1"/>
    </xf>
    <xf numFmtId="0" fontId="13" fillId="0" borderId="68" xfId="0" applyFont="1" applyBorder="1" applyAlignment="1">
      <alignment horizontal="right" indent="1"/>
    </xf>
    <xf numFmtId="0" fontId="13" fillId="0" borderId="12" xfId="0" applyFont="1" applyBorder="1" applyAlignment="1">
      <alignment horizontal="right" indent="1"/>
    </xf>
    <xf numFmtId="0" fontId="40" fillId="3" borderId="62" xfId="0" applyFont="1" applyFill="1" applyBorder="1" applyAlignment="1">
      <alignment horizontal="center" vertical="center" wrapText="1"/>
    </xf>
    <xf numFmtId="0" fontId="40" fillId="3" borderId="68" xfId="0" applyFont="1" applyFill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0" fillId="0" borderId="0" xfId="0" applyFont="1"/>
    <xf numFmtId="0" fontId="69" fillId="0" borderId="0" xfId="0" applyNumberFormat="1" applyFont="1" applyFill="1" applyBorder="1" applyAlignment="1"/>
    <xf numFmtId="165" fontId="39" fillId="0" borderId="73" xfId="0" applyNumberFormat="1" applyFont="1" applyFill="1" applyBorder="1" applyAlignment="1">
      <alignment horizontal="right" indent="1"/>
    </xf>
    <xf numFmtId="0" fontId="39" fillId="0" borderId="73" xfId="0" applyNumberFormat="1" applyFont="1" applyFill="1" applyBorder="1" applyAlignment="1">
      <alignment horizontal="right" indent="1"/>
    </xf>
    <xf numFmtId="165" fontId="38" fillId="0" borderId="73" xfId="0" applyNumberFormat="1" applyFont="1" applyFill="1" applyBorder="1" applyAlignment="1">
      <alignment horizontal="right" indent="1"/>
    </xf>
    <xf numFmtId="0" fontId="38" fillId="3" borderId="73" xfId="0" applyNumberFormat="1" applyFont="1" applyFill="1" applyBorder="1" applyAlignment="1">
      <alignment horizontal="center" vertical="center"/>
    </xf>
    <xf numFmtId="0" fontId="38" fillId="3" borderId="73" xfId="0" applyNumberFormat="1" applyFont="1" applyFill="1" applyBorder="1" applyAlignment="1">
      <alignment horizontal="left" indent="1"/>
    </xf>
    <xf numFmtId="0" fontId="44" fillId="0" borderId="0" xfId="0" applyNumberFormat="1" applyFont="1" applyFill="1" applyBorder="1" applyAlignment="1"/>
    <xf numFmtId="0" fontId="38" fillId="3" borderId="73" xfId="0" applyNumberFormat="1" applyFont="1" applyFill="1" applyBorder="1" applyAlignment="1"/>
    <xf numFmtId="49" fontId="41" fillId="0" borderId="0" xfId="0" applyNumberFormat="1" applyFont="1" applyFill="1" applyBorder="1"/>
    <xf numFmtId="168" fontId="13" fillId="0" borderId="0" xfId="0" applyNumberFormat="1" applyFont="1" applyFill="1"/>
    <xf numFmtId="0" fontId="0" fillId="0" borderId="0" xfId="0" applyAlignment="1">
      <alignment horizontal="left"/>
    </xf>
    <xf numFmtId="0" fontId="36" fillId="0" borderId="0" xfId="0" applyFont="1" applyAlignment="1">
      <alignment horizontal="center"/>
    </xf>
    <xf numFmtId="0" fontId="72" fillId="0" borderId="0" xfId="2" applyFont="1" applyAlignment="1"/>
    <xf numFmtId="0" fontId="62" fillId="3" borderId="60" xfId="2" applyFont="1" applyFill="1" applyBorder="1" applyAlignment="1">
      <alignment horizontal="left" indent="1"/>
    </xf>
    <xf numFmtId="3" fontId="72" fillId="0" borderId="43" xfId="2" applyNumberFormat="1" applyFont="1" applyFill="1" applyBorder="1" applyAlignment="1">
      <alignment horizontal="right" indent="1"/>
    </xf>
    <xf numFmtId="3" fontId="72" fillId="0" borderId="44" xfId="2" applyNumberFormat="1" applyFont="1" applyFill="1" applyBorder="1" applyAlignment="1">
      <alignment horizontal="right" indent="1"/>
    </xf>
    <xf numFmtId="3" fontId="72" fillId="0" borderId="45" xfId="2" applyNumberFormat="1" applyFont="1" applyFill="1" applyBorder="1" applyAlignment="1">
      <alignment horizontal="right" indent="1"/>
    </xf>
    <xf numFmtId="3" fontId="72" fillId="0" borderId="46" xfId="2" applyNumberFormat="1" applyFont="1" applyFill="1" applyBorder="1" applyAlignment="1">
      <alignment horizontal="right" indent="1"/>
    </xf>
    <xf numFmtId="3" fontId="72" fillId="0" borderId="47" xfId="2" applyNumberFormat="1" applyFont="1" applyFill="1" applyBorder="1" applyAlignment="1">
      <alignment horizontal="right" indent="1"/>
    </xf>
    <xf numFmtId="3" fontId="72" fillId="0" borderId="32" xfId="2" applyNumberFormat="1" applyFont="1" applyFill="1" applyBorder="1" applyAlignment="1">
      <alignment horizontal="right" indent="1"/>
    </xf>
    <xf numFmtId="3" fontId="72" fillId="0" borderId="48" xfId="2" applyNumberFormat="1" applyFont="1" applyFill="1" applyBorder="1" applyAlignment="1">
      <alignment horizontal="right" indent="1"/>
    </xf>
    <xf numFmtId="3" fontId="72" fillId="0" borderId="17" xfId="2" applyNumberFormat="1" applyFont="1" applyFill="1" applyBorder="1" applyAlignment="1">
      <alignment horizontal="right" indent="1"/>
    </xf>
    <xf numFmtId="0" fontId="72" fillId="0" borderId="0" xfId="2" applyFont="1" applyFill="1" applyAlignment="1"/>
    <xf numFmtId="0" fontId="62" fillId="3" borderId="61" xfId="2" applyFont="1" applyFill="1" applyBorder="1" applyAlignment="1">
      <alignment horizontal="left" indent="1"/>
    </xf>
    <xf numFmtId="3" fontId="72" fillId="0" borderId="36" xfId="2" applyNumberFormat="1" applyFont="1" applyFill="1" applyBorder="1" applyAlignment="1">
      <alignment horizontal="right" indent="1"/>
    </xf>
    <xf numFmtId="3" fontId="72" fillId="0" borderId="35" xfId="2" applyNumberFormat="1" applyFont="1" applyFill="1" applyBorder="1" applyAlignment="1">
      <alignment horizontal="right" indent="1"/>
    </xf>
    <xf numFmtId="0" fontId="62" fillId="3" borderId="5" xfId="2" applyFont="1" applyFill="1" applyBorder="1" applyAlignment="1">
      <alignment horizontal="left" indent="1"/>
    </xf>
    <xf numFmtId="3" fontId="62" fillId="0" borderId="62" xfId="2" applyNumberFormat="1" applyFont="1" applyFill="1" applyBorder="1" applyAlignment="1">
      <alignment horizontal="right" indent="1"/>
    </xf>
    <xf numFmtId="3" fontId="62" fillId="0" borderId="12" xfId="2" applyNumberFormat="1" applyFont="1" applyFill="1" applyBorder="1" applyAlignment="1">
      <alignment horizontal="right" indent="1"/>
    </xf>
    <xf numFmtId="3" fontId="62" fillId="0" borderId="51" xfId="2" applyNumberFormat="1" applyFont="1" applyFill="1" applyBorder="1" applyAlignment="1">
      <alignment horizontal="right" indent="1"/>
    </xf>
    <xf numFmtId="3" fontId="62" fillId="0" borderId="6" xfId="2" applyNumberFormat="1" applyFont="1" applyFill="1" applyBorder="1" applyAlignment="1">
      <alignment horizontal="right" indent="1"/>
    </xf>
    <xf numFmtId="0" fontId="72" fillId="0" borderId="0" xfId="2" applyFont="1"/>
    <xf numFmtId="3" fontId="72" fillId="0" borderId="0" xfId="2" applyNumberFormat="1" applyFont="1"/>
    <xf numFmtId="0" fontId="62" fillId="3" borderId="15" xfId="12" applyFont="1" applyFill="1" applyBorder="1" applyAlignment="1">
      <alignment horizontal="left" indent="1"/>
    </xf>
    <xf numFmtId="3" fontId="72" fillId="0" borderId="45" xfId="12" applyNumberFormat="1" applyFont="1" applyFill="1" applyBorder="1" applyAlignment="1">
      <alignment horizontal="right" indent="1"/>
    </xf>
    <xf numFmtId="3" fontId="72" fillId="0" borderId="44" xfId="12" applyNumberFormat="1" applyFont="1" applyFill="1" applyBorder="1" applyAlignment="1">
      <alignment horizontal="right" indent="1"/>
    </xf>
    <xf numFmtId="3" fontId="72" fillId="0" borderId="46" xfId="12" applyNumberFormat="1" applyFont="1" applyFill="1" applyBorder="1" applyAlignment="1">
      <alignment horizontal="right" indent="1"/>
    </xf>
    <xf numFmtId="3" fontId="72" fillId="0" borderId="56" xfId="12" applyNumberFormat="1" applyFont="1" applyFill="1" applyBorder="1" applyAlignment="1">
      <alignment horizontal="right" indent="1"/>
    </xf>
    <xf numFmtId="3" fontId="72" fillId="0" borderId="43" xfId="12" applyNumberFormat="1" applyFont="1" applyFill="1" applyBorder="1" applyAlignment="1">
      <alignment horizontal="right" indent="1"/>
    </xf>
    <xf numFmtId="0" fontId="62" fillId="3" borderId="61" xfId="12" applyFont="1" applyFill="1" applyBorder="1" applyAlignment="1">
      <alignment horizontal="left" indent="1"/>
    </xf>
    <xf numFmtId="3" fontId="72" fillId="0" borderId="48" xfId="12" applyNumberFormat="1" applyFont="1" applyFill="1" applyBorder="1" applyAlignment="1">
      <alignment horizontal="right" indent="1"/>
    </xf>
    <xf numFmtId="3" fontId="72" fillId="0" borderId="36" xfId="12" applyNumberFormat="1" applyFont="1" applyFill="1" applyBorder="1" applyAlignment="1">
      <alignment horizontal="right" indent="1"/>
    </xf>
    <xf numFmtId="3" fontId="72" fillId="0" borderId="35" xfId="12" applyNumberFormat="1" applyFont="1" applyFill="1" applyBorder="1" applyAlignment="1">
      <alignment horizontal="right" indent="1"/>
    </xf>
    <xf numFmtId="3" fontId="72" fillId="0" borderId="57" xfId="12" applyNumberFormat="1" applyFont="1" applyFill="1" applyBorder="1" applyAlignment="1">
      <alignment horizontal="right" indent="1"/>
    </xf>
    <xf numFmtId="3" fontId="72" fillId="0" borderId="47" xfId="12" applyNumberFormat="1" applyFont="1" applyFill="1" applyBorder="1" applyAlignment="1">
      <alignment horizontal="right" indent="1"/>
    </xf>
    <xf numFmtId="0" fontId="73" fillId="0" borderId="0" xfId="12" applyFont="1"/>
    <xf numFmtId="3" fontId="72" fillId="0" borderId="0" xfId="12" applyNumberFormat="1" applyFont="1"/>
    <xf numFmtId="0" fontId="75" fillId="0" borderId="0" xfId="12" applyFont="1"/>
    <xf numFmtId="0" fontId="76" fillId="0" borderId="0" xfId="0" applyFont="1"/>
    <xf numFmtId="0" fontId="76" fillId="0" borderId="0" xfId="0" applyFont="1" applyFill="1" applyBorder="1"/>
    <xf numFmtId="3" fontId="76" fillId="0" borderId="0" xfId="0" applyNumberFormat="1" applyFont="1" applyFill="1" applyBorder="1"/>
    <xf numFmtId="0" fontId="77" fillId="0" borderId="0" xfId="2" applyFont="1" applyBorder="1" applyAlignment="1">
      <alignment horizontal="center" vertical="center"/>
    </xf>
    <xf numFmtId="0" fontId="62" fillId="3" borderId="5" xfId="12" applyFont="1" applyFill="1" applyBorder="1" applyAlignment="1">
      <alignment horizontal="left" indent="1"/>
    </xf>
    <xf numFmtId="3" fontId="62" fillId="0" borderId="51" xfId="12" applyNumberFormat="1" applyFont="1" applyFill="1" applyBorder="1" applyAlignment="1">
      <alignment horizontal="right" indent="1"/>
    </xf>
    <xf numFmtId="3" fontId="62" fillId="0" borderId="12" xfId="12" applyNumberFormat="1" applyFont="1" applyFill="1" applyBorder="1" applyAlignment="1">
      <alignment horizontal="right" indent="1"/>
    </xf>
    <xf numFmtId="3" fontId="62" fillId="0" borderId="6" xfId="12" applyNumberFormat="1" applyFont="1" applyFill="1" applyBorder="1" applyAlignment="1">
      <alignment horizontal="right" indent="1"/>
    </xf>
    <xf numFmtId="3" fontId="62" fillId="0" borderId="63" xfId="12" applyNumberFormat="1" applyFont="1" applyFill="1" applyBorder="1" applyAlignment="1">
      <alignment horizontal="right" indent="1"/>
    </xf>
    <xf numFmtId="3" fontId="62" fillId="0" borderId="62" xfId="12" applyNumberFormat="1" applyFont="1" applyFill="1" applyBorder="1" applyAlignment="1">
      <alignment horizontal="right" indent="1"/>
    </xf>
    <xf numFmtId="0" fontId="62" fillId="3" borderId="75" xfId="12" applyFont="1" applyFill="1" applyBorder="1" applyAlignment="1">
      <alignment horizontal="left" indent="1"/>
    </xf>
    <xf numFmtId="3" fontId="72" fillId="0" borderId="76" xfId="12" applyNumberFormat="1" applyFont="1" applyFill="1" applyBorder="1" applyAlignment="1">
      <alignment horizontal="right" indent="1"/>
    </xf>
    <xf numFmtId="3" fontId="72" fillId="0" borderId="77" xfId="12" applyNumberFormat="1" applyFont="1" applyFill="1" applyBorder="1" applyAlignment="1">
      <alignment horizontal="right" indent="1"/>
    </xf>
    <xf numFmtId="3" fontId="72" fillId="0" borderId="78" xfId="12" applyNumberFormat="1" applyFont="1" applyFill="1" applyBorder="1" applyAlignment="1">
      <alignment horizontal="right" indent="1"/>
    </xf>
    <xf numFmtId="3" fontId="72" fillId="0" borderId="79" xfId="12" applyNumberFormat="1" applyFont="1" applyFill="1" applyBorder="1" applyAlignment="1">
      <alignment horizontal="right" indent="1"/>
    </xf>
    <xf numFmtId="3" fontId="72" fillId="0" borderId="80" xfId="12" applyNumberFormat="1" applyFont="1" applyFill="1" applyBorder="1" applyAlignment="1">
      <alignment horizontal="right" indent="1"/>
    </xf>
    <xf numFmtId="0" fontId="62" fillId="3" borderId="75" xfId="2" applyFont="1" applyFill="1" applyBorder="1" applyAlignment="1">
      <alignment horizontal="left" indent="1"/>
    </xf>
    <xf numFmtId="3" fontId="72" fillId="0" borderId="80" xfId="2" applyNumberFormat="1" applyFont="1" applyFill="1" applyBorder="1" applyAlignment="1">
      <alignment horizontal="right" indent="1"/>
    </xf>
    <xf numFmtId="3" fontId="72" fillId="0" borderId="77" xfId="2" applyNumberFormat="1" applyFont="1" applyFill="1" applyBorder="1" applyAlignment="1">
      <alignment horizontal="right" indent="1"/>
    </xf>
    <xf numFmtId="3" fontId="72" fillId="0" borderId="76" xfId="2" applyNumberFormat="1" applyFont="1" applyFill="1" applyBorder="1" applyAlignment="1">
      <alignment horizontal="right" indent="1"/>
    </xf>
    <xf numFmtId="3" fontId="72" fillId="0" borderId="78" xfId="2" applyNumberFormat="1" applyFont="1" applyFill="1" applyBorder="1" applyAlignment="1">
      <alignment horizontal="right" indent="1"/>
    </xf>
    <xf numFmtId="0" fontId="58" fillId="0" borderId="0" xfId="2" applyFont="1"/>
    <xf numFmtId="0" fontId="58" fillId="0" borderId="0" xfId="2" applyFont="1" applyBorder="1" applyAlignment="1">
      <alignment horizontal="left"/>
    </xf>
    <xf numFmtId="0" fontId="38" fillId="3" borderId="1" xfId="0" applyFont="1" applyFill="1" applyBorder="1" applyAlignment="1">
      <alignment horizontal="left" wrapText="1" indent="1"/>
    </xf>
    <xf numFmtId="0" fontId="40" fillId="3" borderId="10" xfId="0" applyFont="1" applyFill="1" applyBorder="1" applyAlignment="1">
      <alignment horizontal="left" wrapText="1" indent="1"/>
    </xf>
    <xf numFmtId="3" fontId="64" fillId="0" borderId="8" xfId="0" applyNumberFormat="1" applyFont="1" applyBorder="1" applyAlignment="1">
      <alignment horizontal="right" wrapText="1" indent="1"/>
    </xf>
    <xf numFmtId="3" fontId="65" fillId="0" borderId="1" xfId="0" applyNumberFormat="1" applyFont="1" applyBorder="1" applyAlignment="1">
      <alignment horizontal="right" wrapText="1" indent="1"/>
    </xf>
    <xf numFmtId="0" fontId="56" fillId="3" borderId="8" xfId="0" applyNumberFormat="1" applyFont="1" applyFill="1" applyBorder="1" applyAlignment="1">
      <alignment horizontal="left" wrapText="1" indent="1"/>
    </xf>
    <xf numFmtId="170" fontId="57" fillId="0" borderId="13" xfId="0" applyNumberFormat="1" applyFont="1" applyBorder="1" applyAlignment="1">
      <alignment horizontal="right" wrapText="1" indent="1"/>
    </xf>
    <xf numFmtId="170" fontId="57" fillId="0" borderId="1" xfId="0" applyNumberFormat="1" applyFont="1" applyBorder="1" applyAlignment="1">
      <alignment horizontal="right" wrapText="1" indent="1"/>
    </xf>
    <xf numFmtId="0" fontId="38" fillId="3" borderId="1" xfId="11" applyNumberFormat="1" applyFont="1" applyFill="1" applyBorder="1" applyAlignment="1">
      <alignment horizontal="left" indent="1"/>
    </xf>
    <xf numFmtId="0" fontId="38" fillId="3" borderId="41" xfId="14" applyFont="1" applyFill="1" applyBorder="1" applyAlignment="1">
      <alignment horizontal="center" vertical="center"/>
    </xf>
    <xf numFmtId="0" fontId="38" fillId="3" borderId="12" xfId="14" applyFont="1" applyFill="1" applyBorder="1" applyAlignment="1">
      <alignment horizontal="center" vertical="center"/>
    </xf>
    <xf numFmtId="0" fontId="38" fillId="3" borderId="7" xfId="15" applyFont="1" applyFill="1" applyBorder="1" applyAlignment="1">
      <alignment horizontal="left" indent="1"/>
    </xf>
    <xf numFmtId="0" fontId="38" fillId="3" borderId="8" xfId="15" applyFont="1" applyFill="1" applyBorder="1" applyAlignment="1">
      <alignment horizontal="left" indent="1"/>
    </xf>
    <xf numFmtId="0" fontId="38" fillId="3" borderId="5" xfId="15" applyFont="1" applyFill="1" applyBorder="1" applyAlignment="1">
      <alignment horizontal="left" indent="1"/>
    </xf>
    <xf numFmtId="3" fontId="39" fillId="0" borderId="72" xfId="14" applyNumberFormat="1" applyFont="1" applyFill="1" applyBorder="1" applyAlignment="1">
      <alignment horizontal="right" indent="1"/>
    </xf>
    <xf numFmtId="3" fontId="39" fillId="0" borderId="55" xfId="14" applyNumberFormat="1" applyFont="1" applyFill="1" applyBorder="1" applyAlignment="1">
      <alignment horizontal="right" indent="1"/>
    </xf>
    <xf numFmtId="3" fontId="39" fillId="0" borderId="51" xfId="14" applyNumberFormat="1" applyFont="1" applyFill="1" applyBorder="1" applyAlignment="1">
      <alignment horizontal="right" indent="1"/>
    </xf>
    <xf numFmtId="3" fontId="38" fillId="0" borderId="51" xfId="14" applyNumberFormat="1" applyFont="1" applyFill="1" applyBorder="1" applyAlignment="1">
      <alignment horizontal="right" indent="1"/>
    </xf>
    <xf numFmtId="3" fontId="39" fillId="0" borderId="18" xfId="14" applyNumberFormat="1" applyFont="1" applyFill="1" applyBorder="1" applyAlignment="1">
      <alignment horizontal="right" indent="1"/>
    </xf>
    <xf numFmtId="3" fontId="39" fillId="0" borderId="13" xfId="14" applyNumberFormat="1" applyFont="1" applyFill="1" applyBorder="1" applyAlignment="1">
      <alignment horizontal="right" indent="1"/>
    </xf>
    <xf numFmtId="3" fontId="39" fillId="0" borderId="12" xfId="14" applyNumberFormat="1" applyFont="1" applyFill="1" applyBorder="1" applyAlignment="1">
      <alignment horizontal="right" indent="1"/>
    </xf>
    <xf numFmtId="3" fontId="38" fillId="0" borderId="12" xfId="14" applyNumberFormat="1" applyFont="1" applyFill="1" applyBorder="1" applyAlignment="1">
      <alignment horizontal="right" indent="1"/>
    </xf>
    <xf numFmtId="0" fontId="38" fillId="3" borderId="11" xfId="0" applyFont="1" applyFill="1" applyBorder="1" applyAlignment="1">
      <alignment horizontal="left" indent="1"/>
    </xf>
    <xf numFmtId="0" fontId="38" fillId="3" borderId="10" xfId="0" applyFont="1" applyFill="1" applyBorder="1" applyAlignment="1">
      <alignment horizontal="left" indent="1"/>
    </xf>
    <xf numFmtId="0" fontId="38" fillId="3" borderId="9" xfId="0" applyFont="1" applyFill="1" applyBorder="1" applyAlignment="1">
      <alignment horizontal="left" indent="1"/>
    </xf>
    <xf numFmtId="0" fontId="38" fillId="3" borderId="8" xfId="0" applyFont="1" applyFill="1" applyBorder="1" applyAlignment="1">
      <alignment horizontal="left" indent="1"/>
    </xf>
    <xf numFmtId="0" fontId="39" fillId="3" borderId="8" xfId="0" applyFont="1" applyFill="1" applyBorder="1" applyAlignment="1">
      <alignment horizontal="left" indent="1"/>
    </xf>
    <xf numFmtId="0" fontId="13" fillId="3" borderId="8" xfId="0" applyFont="1" applyFill="1" applyBorder="1" applyAlignment="1">
      <alignment horizontal="left" indent="1"/>
    </xf>
    <xf numFmtId="0" fontId="38" fillId="3" borderId="7" xfId="0" applyFont="1" applyFill="1" applyBorder="1" applyAlignment="1">
      <alignment horizontal="left" indent="1"/>
    </xf>
    <xf numFmtId="0" fontId="39" fillId="3" borderId="5" xfId="0" applyFont="1" applyFill="1" applyBorder="1" applyAlignment="1">
      <alignment horizontal="left" indent="1"/>
    </xf>
    <xf numFmtId="0" fontId="36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3" fontId="32" fillId="0" borderId="7" xfId="0" applyNumberFormat="1" applyFont="1" applyFill="1" applyBorder="1" applyAlignment="1">
      <alignment horizontal="center" vertical="top" wrapText="1"/>
    </xf>
    <xf numFmtId="0" fontId="32" fillId="0" borderId="8" xfId="0" applyFont="1" applyBorder="1" applyAlignment="1">
      <alignment vertical="top"/>
    </xf>
    <xf numFmtId="0" fontId="32" fillId="0" borderId="5" xfId="0" applyFont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3" fontId="32" fillId="0" borderId="14" xfId="0" applyNumberFormat="1" applyFont="1" applyFill="1" applyBorder="1" applyAlignment="1">
      <alignment horizontal="center" vertical="top" wrapText="1"/>
    </xf>
    <xf numFmtId="0" fontId="32" fillId="0" borderId="0" xfId="0" applyFont="1" applyBorder="1" applyAlignment="1">
      <alignment vertical="top"/>
    </xf>
    <xf numFmtId="0" fontId="32" fillId="0" borderId="6" xfId="0" applyFont="1" applyBorder="1" applyAlignment="1">
      <alignment vertical="top"/>
    </xf>
    <xf numFmtId="165" fontId="40" fillId="3" borderId="7" xfId="0" applyNumberFormat="1" applyFont="1" applyFill="1" applyBorder="1" applyAlignment="1">
      <alignment horizontal="center" vertical="center" wrapText="1"/>
    </xf>
    <xf numFmtId="165" fontId="40" fillId="3" borderId="8" xfId="0" applyNumberFormat="1" applyFont="1" applyFill="1" applyBorder="1" applyAlignment="1">
      <alignment horizontal="center" vertical="center" wrapText="1"/>
    </xf>
    <xf numFmtId="165" fontId="40" fillId="3" borderId="5" xfId="0" applyNumberFormat="1" applyFont="1" applyFill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/>
    </xf>
    <xf numFmtId="0" fontId="40" fillId="3" borderId="7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2" fontId="38" fillId="3" borderId="7" xfId="0" applyNumberFormat="1" applyFont="1" applyFill="1" applyBorder="1" applyAlignment="1">
      <alignment horizontal="center" vertical="center" wrapText="1"/>
    </xf>
    <xf numFmtId="2" fontId="38" fillId="3" borderId="8" xfId="0" applyNumberFormat="1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13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 wrapText="1"/>
    </xf>
    <xf numFmtId="0" fontId="38" fillId="3" borderId="14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6" fillId="0" borderId="74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6" fillId="0" borderId="0" xfId="14" applyFont="1" applyFill="1" applyBorder="1" applyAlignment="1">
      <alignment horizontal="center" vertical="center"/>
    </xf>
    <xf numFmtId="0" fontId="38" fillId="3" borderId="7" xfId="14" applyFont="1" applyFill="1" applyBorder="1" applyAlignment="1">
      <alignment horizontal="center" vertical="center" wrapText="1"/>
    </xf>
    <xf numFmtId="0" fontId="38" fillId="3" borderId="5" xfId="14" applyFont="1" applyFill="1" applyBorder="1" applyAlignment="1">
      <alignment horizontal="center" vertical="center" wrapText="1"/>
    </xf>
    <xf numFmtId="0" fontId="38" fillId="3" borderId="59" xfId="14" applyFont="1" applyFill="1" applyBorder="1" applyAlignment="1">
      <alignment horizontal="center" vertical="center"/>
    </xf>
    <xf numFmtId="0" fontId="38" fillId="3" borderId="44" xfId="14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right" indent="1"/>
    </xf>
    <xf numFmtId="0" fontId="13" fillId="0" borderId="36" xfId="0" applyFont="1" applyBorder="1" applyAlignment="1">
      <alignment horizontal="right" indent="1"/>
    </xf>
    <xf numFmtId="0" fontId="13" fillId="0" borderId="40" xfId="0" applyFont="1" applyBorder="1" applyAlignment="1">
      <alignment horizontal="right" indent="1"/>
    </xf>
    <xf numFmtId="0" fontId="13" fillId="0" borderId="42" xfId="0" applyFont="1" applyBorder="1" applyAlignment="1">
      <alignment horizontal="right" indent="1"/>
    </xf>
    <xf numFmtId="0" fontId="13" fillId="0" borderId="9" xfId="0" applyFont="1" applyBorder="1" applyAlignment="1">
      <alignment horizontal="right" indent="1"/>
    </xf>
    <xf numFmtId="0" fontId="13" fillId="0" borderId="12" xfId="0" applyFont="1" applyBorder="1" applyAlignment="1">
      <alignment horizontal="right" indent="1"/>
    </xf>
    <xf numFmtId="0" fontId="66" fillId="0" borderId="6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right" indent="1"/>
    </xf>
    <xf numFmtId="0" fontId="13" fillId="0" borderId="44" xfId="0" applyFont="1" applyBorder="1" applyAlignment="1">
      <alignment horizontal="right" indent="1"/>
    </xf>
    <xf numFmtId="0" fontId="40" fillId="3" borderId="10" xfId="0" applyFont="1" applyFill="1" applyBorder="1" applyAlignment="1">
      <alignment horizontal="left" indent="1"/>
    </xf>
    <xf numFmtId="0" fontId="40" fillId="3" borderId="0" xfId="0" applyFont="1" applyFill="1" applyBorder="1" applyAlignment="1">
      <alignment horizontal="left" indent="1"/>
    </xf>
    <xf numFmtId="0" fontId="40" fillId="3" borderId="13" xfId="0" applyFont="1" applyFill="1" applyBorder="1" applyAlignment="1">
      <alignment horizontal="left" indent="1"/>
    </xf>
    <xf numFmtId="0" fontId="40" fillId="3" borderId="9" xfId="0" applyFont="1" applyFill="1" applyBorder="1" applyAlignment="1">
      <alignment horizontal="left" indent="1"/>
    </xf>
    <xf numFmtId="0" fontId="40" fillId="3" borderId="6" xfId="0" applyFont="1" applyFill="1" applyBorder="1" applyAlignment="1">
      <alignment horizontal="left" indent="1"/>
    </xf>
    <xf numFmtId="0" fontId="40" fillId="3" borderId="12" xfId="0" applyFont="1" applyFill="1" applyBorder="1" applyAlignment="1">
      <alignment horizontal="left" indent="1"/>
    </xf>
    <xf numFmtId="0" fontId="40" fillId="3" borderId="11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12" xfId="0" applyFont="1" applyFill="1" applyBorder="1" applyAlignment="1">
      <alignment horizontal="center" vertical="center" wrapText="1"/>
    </xf>
    <xf numFmtId="0" fontId="40" fillId="3" borderId="7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0" fillId="3" borderId="59" xfId="0" applyFont="1" applyFill="1" applyBorder="1" applyAlignment="1">
      <alignment horizontal="center" vertical="center"/>
    </xf>
    <xf numFmtId="0" fontId="40" fillId="3" borderId="46" xfId="0" applyFont="1" applyFill="1" applyBorder="1" applyAlignment="1">
      <alignment horizontal="center" vertical="center"/>
    </xf>
    <xf numFmtId="0" fontId="40" fillId="3" borderId="44" xfId="0" applyFont="1" applyFill="1" applyBorder="1" applyAlignment="1">
      <alignment horizontal="center" vertical="center"/>
    </xf>
    <xf numFmtId="0" fontId="13" fillId="0" borderId="59" xfId="0" applyFont="1" applyBorder="1" applyAlignment="1">
      <alignment horizontal="left" wrapText="1" indent="1"/>
    </xf>
    <xf numFmtId="0" fontId="13" fillId="0" borderId="44" xfId="0" applyFont="1" applyBorder="1" applyAlignment="1">
      <alignment horizontal="left" wrapText="1" indent="1"/>
    </xf>
    <xf numFmtId="0" fontId="40" fillId="3" borderId="11" xfId="0" applyFont="1" applyFill="1" applyBorder="1" applyAlignment="1">
      <alignment horizontal="left" vertical="center" wrapText="1" indent="1"/>
    </xf>
    <xf numFmtId="0" fontId="40" fillId="3" borderId="14" xfId="0" applyFont="1" applyFill="1" applyBorder="1" applyAlignment="1">
      <alignment horizontal="left" vertical="center" wrapText="1" indent="1"/>
    </xf>
    <xf numFmtId="0" fontId="40" fillId="3" borderId="18" xfId="0" applyFont="1" applyFill="1" applyBorder="1" applyAlignment="1">
      <alignment horizontal="left" vertical="center" wrapText="1" indent="1"/>
    </xf>
    <xf numFmtId="0" fontId="40" fillId="3" borderId="10" xfId="0" applyFont="1" applyFill="1" applyBorder="1" applyAlignment="1">
      <alignment horizontal="left" vertical="center" wrapText="1" indent="1"/>
    </xf>
    <xf numFmtId="0" fontId="40" fillId="3" borderId="0" xfId="0" applyFont="1" applyFill="1" applyBorder="1" applyAlignment="1">
      <alignment horizontal="left" vertical="center" wrapText="1" indent="1"/>
    </xf>
    <xf numFmtId="0" fontId="40" fillId="3" borderId="13" xfId="0" applyFont="1" applyFill="1" applyBorder="1" applyAlignment="1">
      <alignment horizontal="left" vertical="center" wrapText="1" indent="1"/>
    </xf>
    <xf numFmtId="0" fontId="40" fillId="3" borderId="9" xfId="0" applyFont="1" applyFill="1" applyBorder="1" applyAlignment="1">
      <alignment horizontal="left" vertical="center" wrapText="1" indent="1"/>
    </xf>
    <xf numFmtId="0" fontId="40" fillId="3" borderId="6" xfId="0" applyFont="1" applyFill="1" applyBorder="1" applyAlignment="1">
      <alignment horizontal="left" vertical="center" wrapText="1" indent="1"/>
    </xf>
    <xf numFmtId="0" fontId="40" fillId="3" borderId="12" xfId="0" applyFont="1" applyFill="1" applyBorder="1" applyAlignment="1">
      <alignment horizontal="left" vertical="center" wrapText="1" indent="1"/>
    </xf>
    <xf numFmtId="0" fontId="40" fillId="3" borderId="2" xfId="0" applyFont="1" applyFill="1" applyBorder="1" applyAlignment="1">
      <alignment horizontal="left" vertical="center" wrapText="1" indent="1"/>
    </xf>
    <xf numFmtId="0" fontId="40" fillId="3" borderId="3" xfId="0" applyFont="1" applyFill="1" applyBorder="1" applyAlignment="1">
      <alignment horizontal="left" vertical="center" wrapText="1" indent="1"/>
    </xf>
    <xf numFmtId="0" fontId="40" fillId="3" borderId="4" xfId="0" applyFont="1" applyFill="1" applyBorder="1" applyAlignment="1">
      <alignment horizontal="left" vertical="center" wrapText="1" indent="1"/>
    </xf>
    <xf numFmtId="0" fontId="13" fillId="0" borderId="37" xfId="0" applyFont="1" applyBorder="1" applyAlignment="1">
      <alignment horizontal="left" wrapText="1" indent="1"/>
    </xf>
    <xf numFmtId="0" fontId="13" fillId="0" borderId="36" xfId="0" applyFont="1" applyBorder="1" applyAlignment="1">
      <alignment horizontal="left" wrapText="1" indent="1"/>
    </xf>
    <xf numFmtId="0" fontId="13" fillId="0" borderId="40" xfId="0" applyFont="1" applyBorder="1" applyAlignment="1">
      <alignment horizontal="left" wrapText="1" indent="1"/>
    </xf>
    <xf numFmtId="0" fontId="13" fillId="0" borderId="42" xfId="0" applyFont="1" applyBorder="1" applyAlignment="1">
      <alignment horizontal="left" wrapText="1" indent="1"/>
    </xf>
    <xf numFmtId="0" fontId="13" fillId="0" borderId="9" xfId="0" applyFont="1" applyBorder="1" applyAlignment="1">
      <alignment horizontal="left" wrapText="1" indent="1"/>
    </xf>
    <xf numFmtId="0" fontId="13" fillId="0" borderId="12" xfId="0" applyFont="1" applyBorder="1" applyAlignment="1">
      <alignment horizontal="left" wrapText="1" indent="1"/>
    </xf>
    <xf numFmtId="0" fontId="13" fillId="0" borderId="9" xfId="0" applyFont="1" applyBorder="1" applyAlignment="1">
      <alignment horizontal="left" indent="1"/>
    </xf>
    <xf numFmtId="0" fontId="13" fillId="0" borderId="12" xfId="0" applyFont="1" applyBorder="1" applyAlignment="1">
      <alignment horizontal="left" indent="1"/>
    </xf>
    <xf numFmtId="0" fontId="72" fillId="3" borderId="38" xfId="12" applyFont="1" applyFill="1" applyBorder="1" applyAlignment="1">
      <alignment horizontal="center" vertical="center" wrapText="1"/>
    </xf>
    <xf numFmtId="0" fontId="72" fillId="3" borderId="39" xfId="12" applyFont="1" applyFill="1" applyBorder="1" applyAlignment="1">
      <alignment horizontal="center" vertical="center" wrapText="1"/>
    </xf>
    <xf numFmtId="0" fontId="72" fillId="3" borderId="63" xfId="12" applyFont="1" applyFill="1" applyBorder="1" applyAlignment="1">
      <alignment horizontal="center" vertical="center" wrapText="1"/>
    </xf>
    <xf numFmtId="0" fontId="72" fillId="3" borderId="54" xfId="2" applyFont="1" applyFill="1" applyBorder="1" applyAlignment="1">
      <alignment horizontal="center" vertical="center" wrapText="1"/>
    </xf>
    <xf numFmtId="0" fontId="72" fillId="3" borderId="55" xfId="2" applyFont="1" applyFill="1" applyBorder="1" applyAlignment="1">
      <alignment horizontal="center" vertical="center" wrapText="1"/>
    </xf>
    <xf numFmtId="0" fontId="72" fillId="3" borderId="51" xfId="2" applyFont="1" applyFill="1" applyBorder="1" applyAlignment="1">
      <alignment horizontal="center" vertical="center" wrapText="1"/>
    </xf>
    <xf numFmtId="0" fontId="73" fillId="0" borderId="0" xfId="2" applyFont="1" applyAlignment="1">
      <alignment horizontal="left" wrapText="1"/>
    </xf>
    <xf numFmtId="0" fontId="77" fillId="0" borderId="0" xfId="2" applyFont="1" applyBorder="1" applyAlignment="1">
      <alignment horizontal="center" vertical="center"/>
    </xf>
    <xf numFmtId="0" fontId="62" fillId="3" borderId="11" xfId="12" applyFont="1" applyFill="1" applyBorder="1" applyAlignment="1">
      <alignment horizontal="center" vertical="center" wrapText="1"/>
    </xf>
    <xf numFmtId="0" fontId="62" fillId="3" borderId="18" xfId="12" applyFont="1" applyFill="1" applyBorder="1" applyAlignment="1">
      <alignment horizontal="center" vertical="center" wrapText="1"/>
    </xf>
    <xf numFmtId="0" fontId="62" fillId="3" borderId="67" xfId="12" applyFont="1" applyFill="1" applyBorder="1" applyAlignment="1">
      <alignment horizontal="center" vertical="center" wrapText="1"/>
    </xf>
    <xf numFmtId="0" fontId="62" fillId="3" borderId="49" xfId="12" applyFont="1" applyFill="1" applyBorder="1" applyAlignment="1">
      <alignment horizontal="center" vertical="center" wrapText="1"/>
    </xf>
    <xf numFmtId="0" fontId="62" fillId="3" borderId="14" xfId="12" applyFont="1" applyFill="1" applyBorder="1" applyAlignment="1">
      <alignment horizontal="center" vertical="center" wrapText="1"/>
    </xf>
    <xf numFmtId="0" fontId="62" fillId="3" borderId="28" xfId="12" applyFont="1" applyFill="1" applyBorder="1" applyAlignment="1">
      <alignment horizontal="center" vertical="center" wrapText="1"/>
    </xf>
    <xf numFmtId="0" fontId="72" fillId="3" borderId="33" xfId="12" applyFont="1" applyFill="1" applyBorder="1" applyAlignment="1">
      <alignment horizontal="center" vertical="center" wrapText="1"/>
    </xf>
    <xf numFmtId="0" fontId="72" fillId="3" borderId="34" xfId="12" applyFont="1" applyFill="1" applyBorder="1" applyAlignment="1">
      <alignment horizontal="center" vertical="center" wrapText="1"/>
    </xf>
    <xf numFmtId="0" fontId="72" fillId="3" borderId="16" xfId="12" applyFont="1" applyFill="1" applyBorder="1" applyAlignment="1">
      <alignment horizontal="center" vertical="center" wrapText="1"/>
    </xf>
    <xf numFmtId="0" fontId="72" fillId="3" borderId="32" xfId="12" applyFont="1" applyFill="1" applyBorder="1" applyAlignment="1">
      <alignment horizontal="center" vertical="center" wrapText="1"/>
    </xf>
    <xf numFmtId="0" fontId="62" fillId="3" borderId="7" xfId="12" applyFont="1" applyFill="1" applyBorder="1" applyAlignment="1">
      <alignment horizontal="center" vertical="center" wrapText="1"/>
    </xf>
    <xf numFmtId="0" fontId="62" fillId="3" borderId="8" xfId="12" applyFont="1" applyFill="1" applyBorder="1" applyAlignment="1">
      <alignment horizontal="center" vertical="center" wrapText="1"/>
    </xf>
    <xf numFmtId="0" fontId="62" fillId="3" borderId="5" xfId="12" applyFont="1" applyFill="1" applyBorder="1" applyAlignment="1">
      <alignment horizontal="center" vertical="center" wrapText="1"/>
    </xf>
    <xf numFmtId="0" fontId="62" fillId="3" borderId="64" xfId="2" applyFont="1" applyFill="1" applyBorder="1" applyAlignment="1">
      <alignment horizontal="center" vertical="center" wrapText="1"/>
    </xf>
    <xf numFmtId="0" fontId="62" fillId="3" borderId="66" xfId="2" applyFont="1" applyFill="1" applyBorder="1" applyAlignment="1">
      <alignment horizontal="center" vertical="center" wrapText="1"/>
    </xf>
    <xf numFmtId="0" fontId="62" fillId="3" borderId="65" xfId="2" applyFont="1" applyFill="1" applyBorder="1" applyAlignment="1">
      <alignment horizontal="center" vertical="center" wrapText="1"/>
    </xf>
    <xf numFmtId="0" fontId="72" fillId="3" borderId="17" xfId="2" applyFont="1" applyFill="1" applyBorder="1" applyAlignment="1">
      <alignment horizontal="center" vertical="center" wrapText="1"/>
    </xf>
    <xf numFmtId="0" fontId="72" fillId="3" borderId="16" xfId="2" applyFont="1" applyFill="1" applyBorder="1" applyAlignment="1">
      <alignment horizontal="center" vertical="center" wrapText="1"/>
    </xf>
    <xf numFmtId="0" fontId="72" fillId="3" borderId="32" xfId="2" applyFont="1" applyFill="1" applyBorder="1" applyAlignment="1">
      <alignment horizontal="center" vertical="center" wrapText="1"/>
    </xf>
    <xf numFmtId="0" fontId="62" fillId="3" borderId="7" xfId="2" applyFont="1" applyFill="1" applyBorder="1" applyAlignment="1">
      <alignment horizontal="center" vertical="center"/>
    </xf>
    <xf numFmtId="0" fontId="62" fillId="3" borderId="8" xfId="2" applyFont="1" applyFill="1" applyBorder="1" applyAlignment="1">
      <alignment horizontal="center" vertical="center"/>
    </xf>
    <xf numFmtId="0" fontId="62" fillId="3" borderId="5" xfId="2" applyFont="1" applyFill="1" applyBorder="1" applyAlignment="1">
      <alignment horizontal="center" vertical="center"/>
    </xf>
    <xf numFmtId="0" fontId="62" fillId="3" borderId="64" xfId="2" applyFont="1" applyFill="1" applyBorder="1" applyAlignment="1">
      <alignment horizontal="center" vertical="center"/>
    </xf>
    <xf numFmtId="0" fontId="62" fillId="3" borderId="65" xfId="2" applyFont="1" applyFill="1" applyBorder="1" applyAlignment="1">
      <alignment horizontal="center" vertical="center"/>
    </xf>
    <xf numFmtId="0" fontId="38" fillId="0" borderId="0" xfId="12" applyFont="1" applyFill="1" applyBorder="1" applyAlignment="1">
      <alignment horizontal="center" vertical="center" wrapText="1"/>
    </xf>
    <xf numFmtId="0" fontId="39" fillId="0" borderId="0" xfId="12" applyFont="1" applyFill="1" applyBorder="1" applyAlignment="1">
      <alignment horizontal="center"/>
    </xf>
    <xf numFmtId="0" fontId="62" fillId="3" borderId="66" xfId="2" applyFont="1" applyFill="1" applyBorder="1" applyAlignment="1">
      <alignment horizontal="center" vertical="center"/>
    </xf>
    <xf numFmtId="0" fontId="49" fillId="3" borderId="11" xfId="2" applyFont="1" applyFill="1" applyBorder="1" applyAlignment="1">
      <alignment horizontal="center" vertical="center" wrapText="1"/>
    </xf>
    <xf numFmtId="0" fontId="49" fillId="3" borderId="18" xfId="2" applyFont="1" applyFill="1" applyBorder="1" applyAlignment="1">
      <alignment horizontal="center" vertical="center" wrapText="1"/>
    </xf>
    <xf numFmtId="0" fontId="49" fillId="3" borderId="16" xfId="2" applyFont="1" applyFill="1" applyBorder="1" applyAlignment="1">
      <alignment horizontal="center" vertical="center" wrapText="1"/>
    </xf>
    <xf numFmtId="0" fontId="49" fillId="3" borderId="32" xfId="2" applyFont="1" applyFill="1" applyBorder="1" applyAlignment="1">
      <alignment horizontal="center" vertical="center" wrapText="1"/>
    </xf>
    <xf numFmtId="0" fontId="49" fillId="3" borderId="14" xfId="2" applyFont="1" applyFill="1" applyBorder="1" applyAlignment="1">
      <alignment horizontal="center" vertical="center" wrapText="1"/>
    </xf>
    <xf numFmtId="0" fontId="49" fillId="3" borderId="17" xfId="2" applyFont="1" applyFill="1" applyBorder="1" applyAlignment="1">
      <alignment horizontal="center" vertical="center" wrapText="1"/>
    </xf>
    <xf numFmtId="0" fontId="58" fillId="0" borderId="11" xfId="2" applyFont="1" applyBorder="1" applyAlignment="1">
      <alignment horizontal="center" vertical="center" textRotation="90"/>
    </xf>
    <xf numFmtId="0" fontId="58" fillId="0" borderId="10" xfId="2" applyFont="1" applyBorder="1" applyAlignment="1">
      <alignment horizontal="center" vertical="center" textRotation="90"/>
    </xf>
    <xf numFmtId="0" fontId="58" fillId="0" borderId="67" xfId="2" applyFont="1" applyBorder="1" applyAlignment="1">
      <alignment horizontal="center" vertical="center" textRotation="90"/>
    </xf>
    <xf numFmtId="0" fontId="62" fillId="0" borderId="0" xfId="2" applyFont="1" applyAlignment="1">
      <alignment horizontal="center" vertical="center"/>
    </xf>
    <xf numFmtId="0" fontId="60" fillId="0" borderId="22" xfId="2" applyFont="1" applyBorder="1" applyAlignment="1">
      <alignment horizontal="center"/>
    </xf>
    <xf numFmtId="0" fontId="60" fillId="0" borderId="20" xfId="2" applyFont="1" applyBorder="1" applyAlignment="1">
      <alignment horizontal="center"/>
    </xf>
    <xf numFmtId="0" fontId="60" fillId="0" borderId="21" xfId="2" applyFont="1" applyBorder="1" applyAlignment="1">
      <alignment horizontal="center"/>
    </xf>
    <xf numFmtId="0" fontId="60" fillId="0" borderId="42" xfId="2" applyFont="1" applyBorder="1" applyAlignment="1">
      <alignment horizontal="center"/>
    </xf>
    <xf numFmtId="0" fontId="60" fillId="0" borderId="40" xfId="2" applyFont="1" applyBorder="1" applyAlignment="1">
      <alignment horizontal="center"/>
    </xf>
    <xf numFmtId="0" fontId="28" fillId="0" borderId="0" xfId="2" applyFont="1" applyFill="1" applyBorder="1" applyAlignment="1">
      <alignment horizontal="center" vertical="center" wrapText="1"/>
    </xf>
    <xf numFmtId="3" fontId="49" fillId="3" borderId="2" xfId="2" applyNumberFormat="1" applyFont="1" applyFill="1" applyBorder="1" applyAlignment="1">
      <alignment horizontal="center" vertical="center" wrapText="1"/>
    </xf>
    <xf numFmtId="3" fontId="49" fillId="3" borderId="3" xfId="2" applyNumberFormat="1" applyFont="1" applyFill="1" applyBorder="1" applyAlignment="1">
      <alignment horizontal="center" vertical="center" wrapText="1"/>
    </xf>
    <xf numFmtId="3" fontId="49" fillId="3" borderId="4" xfId="2" applyNumberFormat="1" applyFont="1" applyFill="1" applyBorder="1" applyAlignment="1">
      <alignment horizontal="center" vertical="center" wrapText="1"/>
    </xf>
    <xf numFmtId="0" fontId="49" fillId="3" borderId="59" xfId="2" applyFont="1" applyFill="1" applyBorder="1" applyAlignment="1">
      <alignment horizontal="center" vertical="center" wrapText="1"/>
    </xf>
    <xf numFmtId="0" fontId="49" fillId="3" borderId="44" xfId="2" applyFont="1" applyFill="1" applyBorder="1" applyAlignment="1">
      <alignment horizontal="center" vertical="center" wrapText="1"/>
    </xf>
    <xf numFmtId="0" fontId="49" fillId="3" borderId="46" xfId="2" applyFont="1" applyFill="1" applyBorder="1" applyAlignment="1">
      <alignment horizontal="center" vertical="center" wrapText="1"/>
    </xf>
    <xf numFmtId="0" fontId="48" fillId="0" borderId="0" xfId="2" applyFont="1" applyAlignment="1">
      <alignment horizontal="center" vertical="center" textRotation="180"/>
    </xf>
    <xf numFmtId="0" fontId="66" fillId="0" borderId="6" xfId="0" applyFont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/>
    </xf>
    <xf numFmtId="0" fontId="46" fillId="0" borderId="0" xfId="10" applyFont="1" applyBorder="1" applyAlignment="1">
      <alignment horizontal="center" vertical="center"/>
    </xf>
    <xf numFmtId="0" fontId="44" fillId="0" borderId="0" xfId="10" applyFont="1" applyFill="1" applyAlignment="1">
      <alignment horizontal="left" vertical="top" wrapText="1"/>
    </xf>
    <xf numFmtId="0" fontId="46" fillId="0" borderId="0" xfId="11" applyFont="1" applyFill="1" applyBorder="1" applyAlignment="1">
      <alignment horizontal="center" vertical="center"/>
    </xf>
    <xf numFmtId="0" fontId="66" fillId="0" borderId="6" xfId="0" applyFont="1" applyFill="1" applyBorder="1" applyAlignment="1">
      <alignment horizontal="center" vertical="center"/>
    </xf>
    <xf numFmtId="0" fontId="38" fillId="3" borderId="7" xfId="11" applyFont="1" applyFill="1" applyBorder="1" applyAlignment="1">
      <alignment horizontal="center" vertical="center" wrapText="1"/>
    </xf>
    <xf numFmtId="0" fontId="38" fillId="3" borderId="8" xfId="11" applyFont="1" applyFill="1" applyBorder="1" applyAlignment="1">
      <alignment horizontal="center" vertical="center" wrapText="1"/>
    </xf>
    <xf numFmtId="0" fontId="38" fillId="3" borderId="5" xfId="11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38" fillId="3" borderId="2" xfId="11" applyFont="1" applyFill="1" applyBorder="1" applyAlignment="1">
      <alignment horizontal="center" vertical="center"/>
    </xf>
    <xf numFmtId="0" fontId="38" fillId="3" borderId="3" xfId="11" applyFont="1" applyFill="1" applyBorder="1" applyAlignment="1">
      <alignment horizontal="center" vertical="center"/>
    </xf>
    <xf numFmtId="0" fontId="38" fillId="3" borderId="4" xfId="11" applyFont="1" applyFill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38" fillId="3" borderId="2" xfId="11" applyFont="1" applyFill="1" applyBorder="1" applyAlignment="1">
      <alignment horizontal="center" vertical="center" wrapText="1"/>
    </xf>
    <xf numFmtId="0" fontId="38" fillId="3" borderId="3" xfId="11" applyFont="1" applyFill="1" applyBorder="1" applyAlignment="1">
      <alignment horizontal="center" vertical="center" wrapText="1"/>
    </xf>
    <xf numFmtId="0" fontId="38" fillId="3" borderId="4" xfId="11" applyFont="1" applyFill="1" applyBorder="1" applyAlignment="1">
      <alignment horizontal="center" vertical="center" wrapText="1"/>
    </xf>
    <xf numFmtId="49" fontId="40" fillId="3" borderId="2" xfId="0" applyNumberFormat="1" applyFont="1" applyFill="1" applyBorder="1" applyAlignment="1">
      <alignment horizontal="center" vertical="center"/>
    </xf>
    <xf numFmtId="49" fontId="40" fillId="3" borderId="4" xfId="0" applyNumberFormat="1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</cellXfs>
  <cellStyles count="16">
    <cellStyle name="20 % – Zvýraznění2" xfId="1" builtinId="34"/>
    <cellStyle name="Datum" xfId="3"/>
    <cellStyle name="Finanční0" xfId="4"/>
    <cellStyle name="Měna0" xfId="5"/>
    <cellStyle name="Normální" xfId="0" builtinId="0"/>
    <cellStyle name="Normální 10" xfId="14"/>
    <cellStyle name="Normální 2" xfId="2"/>
    <cellStyle name="Normální 2 2" xfId="11"/>
    <cellStyle name="Normální 3" xfId="10"/>
    <cellStyle name="Normální 3 2" xfId="13"/>
    <cellStyle name="Normální 4" xfId="12"/>
    <cellStyle name="normální_nez0901" xfId="15"/>
    <cellStyle name="Pevný" xfId="6"/>
    <cellStyle name="vzorce" xfId="9"/>
    <cellStyle name="Záhlaví 1" xfId="7"/>
    <cellStyle name="Záhlaví 2" xfId="8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barChart>
        <c:barDir val="col"/>
        <c:grouping val="clustered"/>
        <c:varyColors val="0"/>
        <c:ser>
          <c:idx val="0"/>
          <c:order val="0"/>
          <c:tx>
            <c:v>realita</c:v>
          </c:tx>
          <c:invertIfNegative val="0"/>
          <c:cat>
            <c:strRef>
              <c:f>'p1'!$B$50:$P$50</c:f>
              <c:strCache>
                <c:ptCount val="15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  září 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 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 2014</c:v>
                </c:pt>
              </c:strCache>
            </c:strRef>
          </c:cat>
          <c:val>
            <c:numRef>
              <c:f>'p1'!$B$51:$P$51</c:f>
              <c:numCache>
                <c:formatCode>#,##0</c:formatCode>
                <c:ptCount val="15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9407</c:v>
                </c:pt>
              </c:numCache>
            </c:numRef>
          </c:val>
        </c:ser>
        <c:ser>
          <c:idx val="1"/>
          <c:order val="1"/>
          <c:tx>
            <c:v>potřeba</c:v>
          </c:tx>
          <c:invertIfNegative val="0"/>
          <c:cat>
            <c:strRef>
              <c:f>'p1'!$B$50:$P$50</c:f>
              <c:strCache>
                <c:ptCount val="15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  září 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 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 2014</c:v>
                </c:pt>
              </c:strCache>
            </c:strRef>
          </c:cat>
          <c:val>
            <c:numRef>
              <c:f>'p1'!$B$52:$P$52</c:f>
              <c:numCache>
                <c:formatCode>#,##0</c:formatCode>
                <c:ptCount val="15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026304"/>
        <c:axId val="63027840"/>
      </c:barChart>
      <c:catAx>
        <c:axId val="630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cs-CZ"/>
          </a:p>
        </c:txPr>
        <c:crossAx val="63027840"/>
        <c:crosses val="autoZero"/>
        <c:auto val="1"/>
        <c:lblAlgn val="ctr"/>
        <c:lblOffset val="100"/>
        <c:noMultiLvlLbl val="0"/>
      </c:catAx>
      <c:valAx>
        <c:axId val="63027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302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958263413794592"/>
          <c:y val="0.40210110099873886"/>
          <c:w val="6.8855906610000114E-2"/>
          <c:h val="0.10437468043767256"/>
        </c:manualLayout>
      </c:layout>
      <c:overlay val="0"/>
    </c:legend>
    <c:plotVisOnly val="1"/>
    <c:dispBlanksAs val="gap"/>
    <c:showDLblsOverMax val="0"/>
  </c:chart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1</a:t>
            </a:r>
            <a:r>
              <a:rPr lang="cs-CZ" sz="3200"/>
              <a:t>. pololetí</a:t>
            </a:r>
            <a:r>
              <a:rPr lang="cs-CZ" sz="3200" baseline="0"/>
              <a:t> 2014</a:t>
            </a:r>
            <a:endParaRPr lang="cs-CZ" sz="3200"/>
          </a:p>
        </c:rich>
      </c:tx>
      <c:layout>
        <c:manualLayout>
          <c:xMode val="edge"/>
          <c:yMode val="edge"/>
          <c:x val="0.19776197809429105"/>
          <c:y val="1.154789853142265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4.9952189734903542E-2"/>
          <c:y val="9.5624829763716612E-2"/>
          <c:w val="0.94065708026421502"/>
          <c:h val="0.7401802886475256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[13]G_CR!$AH$26:$AH$37</c:f>
              <c:strCache>
                <c:ptCount val="12"/>
                <c:pt idx="0">
                  <c:v>VPP</c:v>
                </c:pt>
                <c:pt idx="1">
                  <c:v>SÚPM vč.SVČ</c:v>
                </c:pt>
                <c:pt idx="2">
                  <c:v>CHPM vč. SVČ</c:v>
                </c:pt>
                <c:pt idx="3">
                  <c:v>ESF VPP</c:v>
                </c:pt>
                <c:pt idx="4">
                  <c:v>ESF SÚPM</c:v>
                </c:pt>
                <c:pt idx="5">
                  <c:v>ESF CP (RIP)</c:v>
                </c:pt>
                <c:pt idx="6">
                  <c:v>REKV</c:v>
                </c:pt>
                <c:pt idx="7">
                  <c:v>Zvolená rekv.</c:v>
                </c:pt>
                <c:pt idx="8">
                  <c:v>přísp. na provoz CHPM a CHPM-SVČ</c:v>
                </c:pt>
                <c:pt idx="9">
                  <c:v>přísp. na zapracování</c:v>
                </c:pt>
                <c:pt idx="10">
                  <c:v>překlenovací přísp.</c:v>
                </c:pt>
                <c:pt idx="11">
                  <c:v>APP</c:v>
                </c:pt>
              </c:strCache>
            </c:strRef>
          </c:cat>
          <c:val>
            <c:numRef>
              <c:f>[13]G_CR!$AJ$26:$AJ$37</c:f>
              <c:numCache>
                <c:formatCode>General</c:formatCode>
                <c:ptCount val="12"/>
                <c:pt idx="0">
                  <c:v>2964</c:v>
                </c:pt>
                <c:pt idx="1">
                  <c:v>4610</c:v>
                </c:pt>
                <c:pt idx="2">
                  <c:v>468</c:v>
                </c:pt>
                <c:pt idx="3">
                  <c:v>14036</c:v>
                </c:pt>
                <c:pt idx="4">
                  <c:v>9836</c:v>
                </c:pt>
                <c:pt idx="5">
                  <c:v>4291</c:v>
                </c:pt>
                <c:pt idx="6">
                  <c:v>12521</c:v>
                </c:pt>
                <c:pt idx="7">
                  <c:v>12460</c:v>
                </c:pt>
                <c:pt idx="8">
                  <c:v>95</c:v>
                </c:pt>
                <c:pt idx="9">
                  <c:v>30</c:v>
                </c:pt>
                <c:pt idx="10">
                  <c:v>106</c:v>
                </c:pt>
                <c:pt idx="11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135232"/>
        <c:axId val="73136768"/>
        <c:axId val="0"/>
      </c:bar3DChart>
      <c:catAx>
        <c:axId val="7313523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731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136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731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aseline="0">
                <a:effectLst/>
              </a:rPr>
              <a:t>Meziroční rozdíly počtu uchazečů o zaměstnání </a:t>
            </a:r>
            <a:endParaRPr lang="cs-CZ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uchazeči meziroční</c:v>
          </c:tx>
          <c:invertIfNegative val="0"/>
          <c:cat>
            <c:numRef>
              <c:f>[1]uch!$FV$37:$JW$37</c:f>
              <c:numCache>
                <c:formatCode>General</c:formatCode>
                <c:ptCount val="106"/>
                <c:pt idx="4">
                  <c:v>2006</c:v>
                </c:pt>
                <c:pt idx="16">
                  <c:v>2007</c:v>
                </c:pt>
                <c:pt idx="28">
                  <c:v>2008</c:v>
                </c:pt>
                <c:pt idx="40">
                  <c:v>2009</c:v>
                </c:pt>
                <c:pt idx="52">
                  <c:v>2010</c:v>
                </c:pt>
                <c:pt idx="64">
                  <c:v>2011</c:v>
                </c:pt>
                <c:pt idx="76">
                  <c:v>2012</c:v>
                </c:pt>
                <c:pt idx="88">
                  <c:v>2013</c:v>
                </c:pt>
                <c:pt idx="100">
                  <c:v>2014</c:v>
                </c:pt>
              </c:numCache>
            </c:numRef>
          </c:cat>
          <c:val>
            <c:numRef>
              <c:f>[1]uch!$FN$53:$JW$53</c:f>
              <c:numCache>
                <c:formatCode>General</c:formatCode>
                <c:ptCount val="114"/>
                <c:pt idx="0">
                  <c:v>-7812</c:v>
                </c:pt>
                <c:pt idx="1">
                  <c:v>-15741</c:v>
                </c:pt>
                <c:pt idx="2">
                  <c:v>-19366</c:v>
                </c:pt>
                <c:pt idx="3">
                  <c:v>-22534</c:v>
                </c:pt>
                <c:pt idx="4">
                  <c:v>-25866</c:v>
                </c:pt>
                <c:pt idx="5">
                  <c:v>-27782</c:v>
                </c:pt>
                <c:pt idx="6">
                  <c:v>-31803</c:v>
                </c:pt>
                <c:pt idx="7">
                  <c:v>-30758</c:v>
                </c:pt>
                <c:pt idx="8">
                  <c:v>-26843</c:v>
                </c:pt>
                <c:pt idx="9">
                  <c:v>-25934</c:v>
                </c:pt>
                <c:pt idx="10">
                  <c:v>-26947</c:v>
                </c:pt>
                <c:pt idx="11">
                  <c:v>-31259</c:v>
                </c:pt>
                <c:pt idx="12">
                  <c:v>-30427</c:v>
                </c:pt>
                <c:pt idx="13">
                  <c:v>-26892</c:v>
                </c:pt>
                <c:pt idx="14">
                  <c:v>-25697</c:v>
                </c:pt>
                <c:pt idx="15">
                  <c:v>-26394</c:v>
                </c:pt>
                <c:pt idx="16">
                  <c:v>-31534</c:v>
                </c:pt>
                <c:pt idx="17">
                  <c:v>-38638</c:v>
                </c:pt>
                <c:pt idx="18">
                  <c:v>-42055</c:v>
                </c:pt>
                <c:pt idx="19">
                  <c:v>-46525</c:v>
                </c:pt>
                <c:pt idx="20">
                  <c:v>-49214</c:v>
                </c:pt>
                <c:pt idx="21">
                  <c:v>-52090</c:v>
                </c:pt>
                <c:pt idx="22">
                  <c:v>-58206</c:v>
                </c:pt>
                <c:pt idx="23">
                  <c:v>-61871</c:v>
                </c:pt>
                <c:pt idx="24">
                  <c:v>-65777</c:v>
                </c:pt>
                <c:pt idx="25">
                  <c:v>-73417</c:v>
                </c:pt>
                <c:pt idx="26">
                  <c:v>-84285</c:v>
                </c:pt>
                <c:pt idx="27">
                  <c:v>-83231</c:v>
                </c:pt>
                <c:pt idx="28">
                  <c:v>-80443</c:v>
                </c:pt>
                <c:pt idx="29">
                  <c:v>-80315</c:v>
                </c:pt>
                <c:pt idx="30">
                  <c:v>-81662</c:v>
                </c:pt>
                <c:pt idx="31">
                  <c:v>-85970</c:v>
                </c:pt>
                <c:pt idx="32">
                  <c:v>-89204</c:v>
                </c:pt>
                <c:pt idx="33">
                  <c:v>-90946</c:v>
                </c:pt>
                <c:pt idx="34">
                  <c:v>-91135</c:v>
                </c:pt>
                <c:pt idx="35">
                  <c:v>-93667</c:v>
                </c:pt>
                <c:pt idx="36">
                  <c:v>-100914</c:v>
                </c:pt>
                <c:pt idx="37">
                  <c:v>-99704</c:v>
                </c:pt>
                <c:pt idx="38">
                  <c:v>-94177</c:v>
                </c:pt>
                <c:pt idx="39">
                  <c:v>-86814</c:v>
                </c:pt>
                <c:pt idx="40">
                  <c:v>-80092</c:v>
                </c:pt>
                <c:pt idx="41">
                  <c:v>-72911</c:v>
                </c:pt>
                <c:pt idx="42">
                  <c:v>-66550</c:v>
                </c:pt>
                <c:pt idx="43">
                  <c:v>-60426</c:v>
                </c:pt>
                <c:pt idx="44">
                  <c:v>-50420</c:v>
                </c:pt>
                <c:pt idx="45">
                  <c:v>-37137</c:v>
                </c:pt>
                <c:pt idx="46">
                  <c:v>-21139</c:v>
                </c:pt>
                <c:pt idx="47">
                  <c:v>-2628</c:v>
                </c:pt>
                <c:pt idx="48">
                  <c:v>33517</c:v>
                </c:pt>
                <c:pt idx="49">
                  <c:v>73815</c:v>
                </c:pt>
                <c:pt idx="50">
                  <c:v>112615</c:v>
                </c:pt>
                <c:pt idx="51">
                  <c:v>140608</c:v>
                </c:pt>
                <c:pt idx="52">
                  <c:v>155054</c:v>
                </c:pt>
                <c:pt idx="53">
                  <c:v>165675</c:v>
                </c:pt>
                <c:pt idx="54">
                  <c:v>175261</c:v>
                </c:pt>
                <c:pt idx="55">
                  <c:v>181418</c:v>
                </c:pt>
                <c:pt idx="56">
                  <c:v>186254</c:v>
                </c:pt>
                <c:pt idx="57">
                  <c:v>187055</c:v>
                </c:pt>
                <c:pt idx="58">
                  <c:v>188610</c:v>
                </c:pt>
                <c:pt idx="59">
                  <c:v>186886</c:v>
                </c:pt>
                <c:pt idx="60">
                  <c:v>176165</c:v>
                </c:pt>
                <c:pt idx="61">
                  <c:v>154287</c:v>
                </c:pt>
                <c:pt idx="62">
                  <c:v>123912</c:v>
                </c:pt>
                <c:pt idx="63">
                  <c:v>83402</c:v>
                </c:pt>
                <c:pt idx="64">
                  <c:v>57218</c:v>
                </c:pt>
                <c:pt idx="65">
                  <c:v>36945</c:v>
                </c:pt>
                <c:pt idx="66">
                  <c:v>19965</c:v>
                </c:pt>
                <c:pt idx="67">
                  <c:v>7743</c:v>
                </c:pt>
                <c:pt idx="68">
                  <c:v>-331</c:v>
                </c:pt>
                <c:pt idx="69">
                  <c:v>-3599</c:v>
                </c:pt>
                <c:pt idx="70">
                  <c:v>-2269</c:v>
                </c:pt>
                <c:pt idx="71">
                  <c:v>22415</c:v>
                </c:pt>
                <c:pt idx="72">
                  <c:v>-2363</c:v>
                </c:pt>
                <c:pt idx="73">
                  <c:v>-16239</c:v>
                </c:pt>
                <c:pt idx="74">
                  <c:v>-25062</c:v>
                </c:pt>
                <c:pt idx="75">
                  <c:v>-26286</c:v>
                </c:pt>
                <c:pt idx="76">
                  <c:v>-24823</c:v>
                </c:pt>
                <c:pt idx="77">
                  <c:v>-21725</c:v>
                </c:pt>
                <c:pt idx="78">
                  <c:v>-19700</c:v>
                </c:pt>
                <c:pt idx="79">
                  <c:v>-19959</c:v>
                </c:pt>
                <c:pt idx="80">
                  <c:v>-25366</c:v>
                </c:pt>
                <c:pt idx="81">
                  <c:v>-24543</c:v>
                </c:pt>
                <c:pt idx="82">
                  <c:v>-30236</c:v>
                </c:pt>
                <c:pt idx="83">
                  <c:v>-53100</c:v>
                </c:pt>
                <c:pt idx="84">
                  <c:v>-37774</c:v>
                </c:pt>
                <c:pt idx="85">
                  <c:v>-25211</c:v>
                </c:pt>
                <c:pt idx="86">
                  <c:v>-22582</c:v>
                </c:pt>
                <c:pt idx="87">
                  <c:v>-16520</c:v>
                </c:pt>
                <c:pt idx="88">
                  <c:v>-7857</c:v>
                </c:pt>
                <c:pt idx="89">
                  <c:v>-4189</c:v>
                </c:pt>
                <c:pt idx="90">
                  <c:v>13</c:v>
                </c:pt>
                <c:pt idx="91">
                  <c:v>5158</c:v>
                </c:pt>
                <c:pt idx="92">
                  <c:v>18070</c:v>
                </c:pt>
                <c:pt idx="93">
                  <c:v>26144</c:v>
                </c:pt>
                <c:pt idx="94">
                  <c:v>32094</c:v>
                </c:pt>
                <c:pt idx="95">
                  <c:v>36860</c:v>
                </c:pt>
                <c:pt idx="96">
                  <c:v>51720</c:v>
                </c:pt>
                <c:pt idx="97">
                  <c:v>51998</c:v>
                </c:pt>
                <c:pt idx="98">
                  <c:v>62588</c:v>
                </c:pt>
                <c:pt idx="99">
                  <c:v>67906</c:v>
                </c:pt>
                <c:pt idx="100">
                  <c:v>65364</c:v>
                </c:pt>
                <c:pt idx="101">
                  <c:v>65887</c:v>
                </c:pt>
                <c:pt idx="102">
                  <c:v>65499</c:v>
                </c:pt>
                <c:pt idx="103">
                  <c:v>65038</c:v>
                </c:pt>
                <c:pt idx="104">
                  <c:v>63873</c:v>
                </c:pt>
                <c:pt idx="105">
                  <c:v>59919</c:v>
                </c:pt>
                <c:pt idx="106">
                  <c:v>56815</c:v>
                </c:pt>
                <c:pt idx="107">
                  <c:v>51522</c:v>
                </c:pt>
                <c:pt idx="108">
                  <c:v>43465</c:v>
                </c:pt>
                <c:pt idx="109">
                  <c:v>31707</c:v>
                </c:pt>
                <c:pt idx="110">
                  <c:v>20547</c:v>
                </c:pt>
                <c:pt idx="111">
                  <c:v>9680</c:v>
                </c:pt>
                <c:pt idx="112">
                  <c:v>2510</c:v>
                </c:pt>
                <c:pt idx="113">
                  <c:v>-3294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32416"/>
        <c:axId val="66733952"/>
      </c:barChart>
      <c:catAx>
        <c:axId val="6673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 anchor="ctr" anchorCtr="1"/>
          <a:lstStyle/>
          <a:p>
            <a:pPr>
              <a:defRPr/>
            </a:pPr>
            <a:endParaRPr lang="cs-CZ"/>
          </a:p>
        </c:txPr>
        <c:crossAx val="66733952"/>
        <c:crosses val="autoZero"/>
        <c:auto val="1"/>
        <c:lblAlgn val="ctr"/>
        <c:lblOffset val="100"/>
        <c:noMultiLvlLbl val="0"/>
      </c:catAx>
      <c:valAx>
        <c:axId val="6673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cs-CZ" sz="1200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6732416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p3c!$A$8</c:f>
              <c:strCache>
                <c:ptCount val="1"/>
                <c:pt idx="0">
                  <c:v>Česká republika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p3c!$B$2:$K$2</c:f>
              <c:strCache>
                <c:ptCount val="10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</c:strCache>
            </c:strRef>
          </c:cat>
          <c:val>
            <c:numRef>
              <c:f>p3c!$B$8:$K$8</c:f>
              <c:numCache>
                <c:formatCode>#,##0.0</c:formatCode>
                <c:ptCount val="10"/>
                <c:pt idx="0">
                  <c:v>7.1</c:v>
                </c:pt>
                <c:pt idx="1">
                  <c:v>6.7</c:v>
                </c:pt>
                <c:pt idx="2">
                  <c:v>7</c:v>
                </c:pt>
                <c:pt idx="3">
                  <c:v>7.2</c:v>
                </c:pt>
                <c:pt idx="4">
                  <c:v>7.5</c:v>
                </c:pt>
                <c:pt idx="5">
                  <c:v>6.8</c:v>
                </c:pt>
                <c:pt idx="6">
                  <c:v>7</c:v>
                </c:pt>
                <c:pt idx="7">
                  <c:v>6.7</c:v>
                </c:pt>
                <c:pt idx="8">
                  <c:v>6.8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strRef>
              <c:f>p3c!$A$20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p3c!$B$2:$K$2</c:f>
              <c:strCache>
                <c:ptCount val="10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</c:strCache>
            </c:strRef>
          </c:cat>
          <c:val>
            <c:numRef>
              <c:f>p3c!$B$20:$K$20</c:f>
              <c:numCache>
                <c:formatCode>#,##0.0</c:formatCode>
                <c:ptCount val="10"/>
                <c:pt idx="0">
                  <c:v>10.6</c:v>
                </c:pt>
                <c:pt idx="1">
                  <c:v>10.3</c:v>
                </c:pt>
                <c:pt idx="2">
                  <c:v>10.199999999999999</c:v>
                </c:pt>
                <c:pt idx="3">
                  <c:v>10.7</c:v>
                </c:pt>
                <c:pt idx="4">
                  <c:v>11.4</c:v>
                </c:pt>
                <c:pt idx="5">
                  <c:v>10.8</c:v>
                </c:pt>
                <c:pt idx="6">
                  <c:v>10.5</c:v>
                </c:pt>
                <c:pt idx="7">
                  <c:v>10.6</c:v>
                </c:pt>
                <c:pt idx="8">
                  <c:v>11</c:v>
                </c:pt>
                <c:pt idx="9">
                  <c:v>10.199999999999999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05632"/>
        <c:axId val="64007168"/>
      </c:barChart>
      <c:catAx>
        <c:axId val="64005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64007168"/>
        <c:crosses val="autoZero"/>
        <c:auto val="1"/>
        <c:lblAlgn val="ctr"/>
        <c:lblOffset val="100"/>
        <c:noMultiLvlLbl val="0"/>
      </c:catAx>
      <c:valAx>
        <c:axId val="64007168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64005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[2]Data!$A$46</c:f>
              <c:strCache>
                <c:ptCount val="1"/>
                <c:pt idx="0">
                  <c:v>ČR</c:v>
                </c:pt>
              </c:strCache>
            </c:strRef>
          </c:tx>
          <c:invertIfNegative val="0"/>
          <c:cat>
            <c:strRef>
              <c:f>[2]Data!$B$45:$K$45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[2]Data!$B$46:$K$46</c:f>
              <c:numCache>
                <c:formatCode>General</c:formatCode>
                <c:ptCount val="10"/>
                <c:pt idx="0">
                  <c:v>4.2</c:v>
                </c:pt>
                <c:pt idx="1">
                  <c:v>4.2</c:v>
                </c:pt>
                <c:pt idx="2">
                  <c:v>3.9</c:v>
                </c:pt>
                <c:pt idx="3">
                  <c:v>2.8</c:v>
                </c:pt>
                <c:pt idx="4">
                  <c:v>2.2000000000000002</c:v>
                </c:pt>
                <c:pt idx="5">
                  <c:v>2</c:v>
                </c:pt>
                <c:pt idx="6">
                  <c:v>3</c:v>
                </c:pt>
                <c:pt idx="7">
                  <c:v>2.7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ser>
          <c:idx val="1"/>
          <c:order val="1"/>
          <c:tx>
            <c:strRef>
              <c:f>[2]Data!$A$47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cat>
            <c:strRef>
              <c:f>[2]Data!$B$45:$K$45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[2]Data!$B$47:$K$47</c:f>
              <c:numCache>
                <c:formatCode>General</c:formatCode>
                <c:ptCount val="10"/>
                <c:pt idx="0">
                  <c:v>4.3</c:v>
                </c:pt>
                <c:pt idx="1">
                  <c:v>4.0999999999999996</c:v>
                </c:pt>
                <c:pt idx="2">
                  <c:v>3.7</c:v>
                </c:pt>
                <c:pt idx="3">
                  <c:v>3.1</c:v>
                </c:pt>
                <c:pt idx="4">
                  <c:v>2.6</c:v>
                </c:pt>
                <c:pt idx="5">
                  <c:v>3</c:v>
                </c:pt>
                <c:pt idx="6">
                  <c:v>3.9</c:v>
                </c:pt>
                <c:pt idx="7">
                  <c:v>4.0999999999999996</c:v>
                </c:pt>
                <c:pt idx="8">
                  <c:v>4.7</c:v>
                </c:pt>
                <c:pt idx="9">
                  <c:v>5.0999999999999996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28928"/>
        <c:axId val="62830464"/>
      </c:barChart>
      <c:catAx>
        <c:axId val="6282892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830464"/>
        <c:crosses val="autoZero"/>
        <c:auto val="1"/>
        <c:lblAlgn val="ctr"/>
        <c:lblOffset val="100"/>
        <c:noMultiLvlLbl val="0"/>
      </c:catAx>
      <c:valAx>
        <c:axId val="62830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2828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[3]Data!$A$46</c:f>
              <c:strCache>
                <c:ptCount val="1"/>
                <c:pt idx="0">
                  <c:v>ČR</c:v>
                </c:pt>
              </c:strCache>
            </c:strRef>
          </c:tx>
          <c:invertIfNegative val="0"/>
          <c:cat>
            <c:strRef>
              <c:f>[3]Data!$B$45:$K$45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[3]Data!$B$46:$K$46</c:f>
              <c:numCache>
                <c:formatCode>General</c:formatCode>
                <c:ptCount val="10"/>
                <c:pt idx="0">
                  <c:v>8.3000000000000007</c:v>
                </c:pt>
                <c:pt idx="1">
                  <c:v>7.9</c:v>
                </c:pt>
                <c:pt idx="2">
                  <c:v>7.1</c:v>
                </c:pt>
                <c:pt idx="3">
                  <c:v>5.3</c:v>
                </c:pt>
                <c:pt idx="4">
                  <c:v>4.4000000000000004</c:v>
                </c:pt>
                <c:pt idx="5">
                  <c:v>6.7</c:v>
                </c:pt>
                <c:pt idx="6">
                  <c:v>7.3</c:v>
                </c:pt>
                <c:pt idx="7">
                  <c:v>6.7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strRef>
              <c:f>[3]Data!$A$47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cat>
            <c:strRef>
              <c:f>[3]Data!$B$45:$K$45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[3]Data!$B$47:$K$47</c:f>
              <c:numCache>
                <c:formatCode>General</c:formatCode>
                <c:ptCount val="10"/>
                <c:pt idx="0">
                  <c:v>9.3000000000000007</c:v>
                </c:pt>
                <c:pt idx="1">
                  <c:v>9</c:v>
                </c:pt>
                <c:pt idx="2">
                  <c:v>8.1999999999999993</c:v>
                </c:pt>
                <c:pt idx="3">
                  <c:v>7.2</c:v>
                </c:pt>
                <c:pt idx="4">
                  <c:v>7</c:v>
                </c:pt>
                <c:pt idx="5">
                  <c:v>9</c:v>
                </c:pt>
                <c:pt idx="6">
                  <c:v>9.6</c:v>
                </c:pt>
                <c:pt idx="7">
                  <c:v>9.6</c:v>
                </c:pt>
                <c:pt idx="8">
                  <c:v>10.4</c:v>
                </c:pt>
                <c:pt idx="9">
                  <c:v>10.8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672"/>
        <c:axId val="73214208"/>
      </c:barChart>
      <c:catAx>
        <c:axId val="73212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73214208"/>
        <c:crosses val="autoZero"/>
        <c:auto val="1"/>
        <c:lblAlgn val="ctr"/>
        <c:lblOffset val="100"/>
        <c:noMultiLvlLbl val="0"/>
      </c:catAx>
      <c:valAx>
        <c:axId val="73214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2126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[4]Data!$A$48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[4]Data!$B$46:$K$46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[4]Data!$B$48:$K$48</c:f>
              <c:numCache>
                <c:formatCode>General</c:formatCode>
                <c:ptCount val="10"/>
                <c:pt idx="0">
                  <c:v>25.9</c:v>
                </c:pt>
                <c:pt idx="1">
                  <c:v>26.8</c:v>
                </c:pt>
                <c:pt idx="2">
                  <c:v>24.5</c:v>
                </c:pt>
                <c:pt idx="3">
                  <c:v>20.100000000000001</c:v>
                </c:pt>
                <c:pt idx="4">
                  <c:v>19.100000000000001</c:v>
                </c:pt>
                <c:pt idx="5">
                  <c:v>24.1</c:v>
                </c:pt>
                <c:pt idx="6">
                  <c:v>25</c:v>
                </c:pt>
                <c:pt idx="7">
                  <c:v>24.3</c:v>
                </c:pt>
                <c:pt idx="8">
                  <c:v>28.5</c:v>
                </c:pt>
                <c:pt idx="9">
                  <c:v>25.6</c:v>
                </c:pt>
              </c:numCache>
            </c:numRef>
          </c:val>
        </c:ser>
        <c:ser>
          <c:idx val="0"/>
          <c:order val="1"/>
          <c:tx>
            <c:strRef>
              <c:f>[4]Data!$A$47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[4]Data!$B$46:$K$46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[4]Data!$B$47:$K$47</c:f>
              <c:numCache>
                <c:formatCode>General</c:formatCode>
                <c:ptCount val="10"/>
                <c:pt idx="0">
                  <c:v>12</c:v>
                </c:pt>
                <c:pt idx="1">
                  <c:v>11.9</c:v>
                </c:pt>
                <c:pt idx="2">
                  <c:v>11.5</c:v>
                </c:pt>
                <c:pt idx="3">
                  <c:v>10.6</c:v>
                </c:pt>
                <c:pt idx="4">
                  <c:v>11.3</c:v>
                </c:pt>
                <c:pt idx="5">
                  <c:v>14.4</c:v>
                </c:pt>
                <c:pt idx="6">
                  <c:v>15.7</c:v>
                </c:pt>
                <c:pt idx="7">
                  <c:v>16.2</c:v>
                </c:pt>
                <c:pt idx="8">
                  <c:v>18.2</c:v>
                </c:pt>
                <c:pt idx="9">
                  <c:v>19.100000000000001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168"/>
        <c:axId val="73245056"/>
      </c:barChart>
      <c:catAx>
        <c:axId val="73239168"/>
        <c:scaling>
          <c:orientation val="minMax"/>
        </c:scaling>
        <c:delete val="0"/>
        <c:axPos val="b"/>
        <c:majorTickMark val="none"/>
        <c:minorTickMark val="none"/>
        <c:tickLblPos val="nextTo"/>
        <c:crossAx val="73245056"/>
        <c:crosses val="autoZero"/>
        <c:auto val="1"/>
        <c:lblAlgn val="ctr"/>
        <c:lblOffset val="100"/>
        <c:noMultiLvlLbl val="0"/>
      </c:catAx>
      <c:valAx>
        <c:axId val="73245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2391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[5]Data!$A$47</c:f>
              <c:strCache>
                <c:ptCount val="1"/>
                <c:pt idx="0">
                  <c:v>ČR</c:v>
                </c:pt>
              </c:strCache>
            </c:strRef>
          </c:tx>
          <c:invertIfNegative val="0"/>
          <c:cat>
            <c:strRef>
              <c:f>[5]Data!$B$46:$K$46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[5]Data!$B$47:$K$47</c:f>
              <c:numCache>
                <c:formatCode>General</c:formatCode>
                <c:ptCount val="10"/>
                <c:pt idx="0">
                  <c:v>20.399999999999999</c:v>
                </c:pt>
                <c:pt idx="1">
                  <c:v>19.3</c:v>
                </c:pt>
                <c:pt idx="2">
                  <c:v>17.5</c:v>
                </c:pt>
                <c:pt idx="3">
                  <c:v>10.7</c:v>
                </c:pt>
                <c:pt idx="4">
                  <c:v>9.9</c:v>
                </c:pt>
                <c:pt idx="5">
                  <c:v>16.600000000000001</c:v>
                </c:pt>
                <c:pt idx="6">
                  <c:v>18.3</c:v>
                </c:pt>
                <c:pt idx="7">
                  <c:v>18.100000000000001</c:v>
                </c:pt>
                <c:pt idx="8">
                  <c:v>19.5</c:v>
                </c:pt>
                <c:pt idx="9">
                  <c:v>18.899999999999999</c:v>
                </c:pt>
              </c:numCache>
            </c:numRef>
          </c:val>
        </c:ser>
        <c:ser>
          <c:idx val="1"/>
          <c:order val="1"/>
          <c:tx>
            <c:strRef>
              <c:f>[5]Data!$A$48</c:f>
              <c:strCache>
                <c:ptCount val="1"/>
                <c:pt idx="0">
                  <c:v>EU 28</c:v>
                </c:pt>
              </c:strCache>
            </c:strRef>
          </c:tx>
          <c:invertIfNegative val="0"/>
          <c:cat>
            <c:strRef>
              <c:f>[5]Data!$B$46:$K$46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[5]Data!$B$48:$K$48</c:f>
              <c:numCache>
                <c:formatCode>General</c:formatCode>
                <c:ptCount val="10"/>
                <c:pt idx="0">
                  <c:v>19.100000000000001</c:v>
                </c:pt>
                <c:pt idx="1">
                  <c:v>18.899999999999999</c:v>
                </c:pt>
                <c:pt idx="2">
                  <c:v>17.600000000000001</c:v>
                </c:pt>
                <c:pt idx="3">
                  <c:v>15.7</c:v>
                </c:pt>
                <c:pt idx="4">
                  <c:v>15.8</c:v>
                </c:pt>
                <c:pt idx="5">
                  <c:v>20.100000000000001</c:v>
                </c:pt>
                <c:pt idx="6">
                  <c:v>21.1</c:v>
                </c:pt>
                <c:pt idx="7">
                  <c:v>21.5</c:v>
                </c:pt>
                <c:pt idx="8">
                  <c:v>23</c:v>
                </c:pt>
                <c:pt idx="9">
                  <c:v>23.5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48544"/>
        <c:axId val="73550080"/>
      </c:barChart>
      <c:catAx>
        <c:axId val="73548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3550080"/>
        <c:crosses val="autoZero"/>
        <c:auto val="1"/>
        <c:lblAlgn val="ctr"/>
        <c:lblOffset val="100"/>
        <c:noMultiLvlLbl val="0"/>
      </c:catAx>
      <c:valAx>
        <c:axId val="73550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548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Počet zaměstnavatelů, kteří nahlásili hromadné propouštění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'[6]čas řada zaměstnavatelé'!$C$1</c:f>
              <c:strCache>
                <c:ptCount val="1"/>
                <c:pt idx="0">
                  <c:v>Počet zaměstnavatelů, kteří nahlásili ve sledovaném období hromadné propouštění</c:v>
                </c:pt>
              </c:strCache>
            </c:strRef>
          </c:tx>
          <c:invertIfNegative val="0"/>
          <c:cat>
            <c:multiLvlStrRef>
              <c:f>'[6]čas řada zaměstnavatelé'!$AP$3:$BS$4</c:f>
              <c:multiLvlStrCache>
                <c:ptCount val="30"/>
                <c:lvl>
                  <c:pt idx="0">
                    <c:v>leden</c:v>
                  </c:pt>
                  <c:pt idx="1">
                    <c:v>únor</c:v>
                  </c:pt>
                  <c:pt idx="2">
                    <c:v>březen</c:v>
                  </c:pt>
                  <c:pt idx="3">
                    <c:v>duben </c:v>
                  </c:pt>
                  <c:pt idx="4">
                    <c:v>květen </c:v>
                  </c:pt>
                  <c:pt idx="5">
                    <c:v>červen</c:v>
                  </c:pt>
                  <c:pt idx="6">
                    <c:v>červenec</c:v>
                  </c:pt>
                  <c:pt idx="7">
                    <c:v>srpen</c:v>
                  </c:pt>
                  <c:pt idx="8">
                    <c:v>září</c:v>
                  </c:pt>
                  <c:pt idx="9">
                    <c:v>říjen</c:v>
                  </c:pt>
                  <c:pt idx="10">
                    <c:v>listopad</c:v>
                  </c:pt>
                  <c:pt idx="11">
                    <c:v>prosinec</c:v>
                  </c:pt>
                  <c:pt idx="12">
                    <c:v>leden</c:v>
                  </c:pt>
                  <c:pt idx="13">
                    <c:v>únor</c:v>
                  </c:pt>
                  <c:pt idx="14">
                    <c:v>březen</c:v>
                  </c:pt>
                  <c:pt idx="15">
                    <c:v>duben</c:v>
                  </c:pt>
                  <c:pt idx="16">
                    <c:v>květen</c:v>
                  </c:pt>
                  <c:pt idx="17">
                    <c:v>červen</c:v>
                  </c:pt>
                  <c:pt idx="18">
                    <c:v>červenec</c:v>
                  </c:pt>
                  <c:pt idx="19">
                    <c:v>srpen</c:v>
                  </c:pt>
                  <c:pt idx="20">
                    <c:v>září</c:v>
                  </c:pt>
                  <c:pt idx="21">
                    <c:v>říjen</c:v>
                  </c:pt>
                  <c:pt idx="22">
                    <c:v>listopad</c:v>
                  </c:pt>
                  <c:pt idx="23">
                    <c:v>prosinec</c:v>
                  </c:pt>
                  <c:pt idx="24">
                    <c:v>leden</c:v>
                  </c:pt>
                  <c:pt idx="25">
                    <c:v>únor</c:v>
                  </c:pt>
                  <c:pt idx="26">
                    <c:v>březen</c:v>
                  </c:pt>
                  <c:pt idx="27">
                    <c:v>duben</c:v>
                  </c:pt>
                  <c:pt idx="28">
                    <c:v>květen</c:v>
                  </c:pt>
                  <c:pt idx="29">
                    <c:v>červen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  <c:pt idx="24">
                    <c:v>2014</c:v>
                  </c:pt>
                </c:lvl>
              </c:multiLvlStrCache>
            </c:multiLvlStrRef>
          </c:cat>
          <c:val>
            <c:numRef>
              <c:f>'[6]čas řada zaměstnavatelé'!$AP$95:$BS$95</c:f>
              <c:numCache>
                <c:formatCode>General</c:formatCode>
                <c:ptCount val="30"/>
                <c:pt idx="0">
                  <c:v>23</c:v>
                </c:pt>
                <c:pt idx="1">
                  <c:v>23</c:v>
                </c:pt>
                <c:pt idx="2">
                  <c:v>27</c:v>
                </c:pt>
                <c:pt idx="3">
                  <c:v>14</c:v>
                </c:pt>
                <c:pt idx="4">
                  <c:v>24</c:v>
                </c:pt>
                <c:pt idx="5">
                  <c:v>25</c:v>
                </c:pt>
                <c:pt idx="6">
                  <c:v>39</c:v>
                </c:pt>
                <c:pt idx="7">
                  <c:v>27</c:v>
                </c:pt>
                <c:pt idx="8">
                  <c:v>34</c:v>
                </c:pt>
                <c:pt idx="9">
                  <c:v>31</c:v>
                </c:pt>
                <c:pt idx="10">
                  <c:v>30</c:v>
                </c:pt>
                <c:pt idx="11">
                  <c:v>42</c:v>
                </c:pt>
                <c:pt idx="12">
                  <c:v>28</c:v>
                </c:pt>
                <c:pt idx="13">
                  <c:v>44</c:v>
                </c:pt>
                <c:pt idx="14">
                  <c:v>43</c:v>
                </c:pt>
                <c:pt idx="15">
                  <c:v>28</c:v>
                </c:pt>
                <c:pt idx="16">
                  <c:v>47</c:v>
                </c:pt>
                <c:pt idx="17">
                  <c:v>23</c:v>
                </c:pt>
                <c:pt idx="18">
                  <c:v>15</c:v>
                </c:pt>
                <c:pt idx="19">
                  <c:v>21</c:v>
                </c:pt>
                <c:pt idx="20">
                  <c:v>30</c:v>
                </c:pt>
                <c:pt idx="21">
                  <c:v>28</c:v>
                </c:pt>
                <c:pt idx="22">
                  <c:v>18</c:v>
                </c:pt>
                <c:pt idx="23">
                  <c:v>15</c:v>
                </c:pt>
                <c:pt idx="24">
                  <c:v>17</c:v>
                </c:pt>
                <c:pt idx="25">
                  <c:v>13</c:v>
                </c:pt>
                <c:pt idx="26">
                  <c:v>24</c:v>
                </c:pt>
                <c:pt idx="27">
                  <c:v>24</c:v>
                </c:pt>
                <c:pt idx="28">
                  <c:v>9</c:v>
                </c:pt>
                <c:pt idx="2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84224"/>
        <c:axId val="73290112"/>
      </c:barChart>
      <c:catAx>
        <c:axId val="73284224"/>
        <c:scaling>
          <c:orientation val="minMax"/>
        </c:scaling>
        <c:delete val="0"/>
        <c:axPos val="b"/>
        <c:majorTickMark val="out"/>
        <c:minorTickMark val="none"/>
        <c:tickLblPos val="nextTo"/>
        <c:crossAx val="73290112"/>
        <c:crosses val="autoZero"/>
        <c:auto val="1"/>
        <c:lblAlgn val="ctr"/>
        <c:lblOffset val="100"/>
        <c:noMultiLvlLbl val="0"/>
      </c:catAx>
      <c:valAx>
        <c:axId val="73290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28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Počet zaměstnanců, jichž se hlášen</a:t>
            </a:r>
            <a:r>
              <a:rPr lang="cs-CZ" sz="1400"/>
              <a:t>á</a:t>
            </a:r>
            <a:r>
              <a:rPr lang="en-US" sz="1400"/>
              <a:t> hromadn</a:t>
            </a:r>
            <a:r>
              <a:rPr lang="cs-CZ" sz="1400"/>
              <a:t>á</a:t>
            </a:r>
            <a:r>
              <a:rPr lang="en-US" sz="1400"/>
              <a:t> propouštění týkalo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'[6]čas řada zaměstnanci'!$C$1</c:f>
              <c:strCache>
                <c:ptCount val="1"/>
                <c:pt idx="0">
                  <c:v>zaměstnanci</c:v>
                </c:pt>
              </c:strCache>
            </c:strRef>
          </c:tx>
          <c:invertIfNegative val="0"/>
          <c:cat>
            <c:multiLvlStrRef>
              <c:f>'[6]čas řada zaměstnanci'!$AP$3:$BS$4</c:f>
              <c:multiLvlStrCache>
                <c:ptCount val="30"/>
                <c:lvl>
                  <c:pt idx="0">
                    <c:v>leden</c:v>
                  </c:pt>
                  <c:pt idx="1">
                    <c:v>únor</c:v>
                  </c:pt>
                  <c:pt idx="2">
                    <c:v>březen</c:v>
                  </c:pt>
                  <c:pt idx="3">
                    <c:v>duben </c:v>
                  </c:pt>
                  <c:pt idx="4">
                    <c:v>květen </c:v>
                  </c:pt>
                  <c:pt idx="5">
                    <c:v>červen</c:v>
                  </c:pt>
                  <c:pt idx="6">
                    <c:v>červenec</c:v>
                  </c:pt>
                  <c:pt idx="7">
                    <c:v>srpen</c:v>
                  </c:pt>
                  <c:pt idx="8">
                    <c:v>září</c:v>
                  </c:pt>
                  <c:pt idx="9">
                    <c:v>říjen</c:v>
                  </c:pt>
                  <c:pt idx="10">
                    <c:v>listopad</c:v>
                  </c:pt>
                  <c:pt idx="11">
                    <c:v>prosinec</c:v>
                  </c:pt>
                  <c:pt idx="12">
                    <c:v>leden</c:v>
                  </c:pt>
                  <c:pt idx="13">
                    <c:v>unor</c:v>
                  </c:pt>
                  <c:pt idx="14">
                    <c:v>březen</c:v>
                  </c:pt>
                  <c:pt idx="15">
                    <c:v>duben</c:v>
                  </c:pt>
                  <c:pt idx="16">
                    <c:v>květen</c:v>
                  </c:pt>
                  <c:pt idx="17">
                    <c:v>červen</c:v>
                  </c:pt>
                  <c:pt idx="18">
                    <c:v>červenec</c:v>
                  </c:pt>
                  <c:pt idx="19">
                    <c:v>srpen</c:v>
                  </c:pt>
                  <c:pt idx="20">
                    <c:v>září</c:v>
                  </c:pt>
                  <c:pt idx="21">
                    <c:v>říjen</c:v>
                  </c:pt>
                  <c:pt idx="22">
                    <c:v>listopad</c:v>
                  </c:pt>
                  <c:pt idx="23">
                    <c:v>prosinec</c:v>
                  </c:pt>
                  <c:pt idx="24">
                    <c:v>leden</c:v>
                  </c:pt>
                  <c:pt idx="25">
                    <c:v>únor</c:v>
                  </c:pt>
                  <c:pt idx="26">
                    <c:v>březen</c:v>
                  </c:pt>
                  <c:pt idx="27">
                    <c:v>duben</c:v>
                  </c:pt>
                  <c:pt idx="28">
                    <c:v>květen</c:v>
                  </c:pt>
                  <c:pt idx="29">
                    <c:v>červen</c:v>
                  </c:pt>
                </c:lvl>
                <c:lvl>
                  <c:pt idx="0">
                    <c:v>2012</c:v>
                  </c:pt>
                  <c:pt idx="12">
                    <c:v>2013</c:v>
                  </c:pt>
                  <c:pt idx="24">
                    <c:v>2014</c:v>
                  </c:pt>
                </c:lvl>
              </c:multiLvlStrCache>
            </c:multiLvlStrRef>
          </c:cat>
          <c:val>
            <c:numRef>
              <c:f>'[6]čas řada zaměstnanci'!$AP$95:$BS$95</c:f>
              <c:numCache>
                <c:formatCode>General</c:formatCode>
                <c:ptCount val="30"/>
                <c:pt idx="0">
                  <c:v>1296</c:v>
                </c:pt>
                <c:pt idx="1">
                  <c:v>1148</c:v>
                </c:pt>
                <c:pt idx="2">
                  <c:v>1283</c:v>
                </c:pt>
                <c:pt idx="3">
                  <c:v>494</c:v>
                </c:pt>
                <c:pt idx="4">
                  <c:v>802</c:v>
                </c:pt>
                <c:pt idx="5">
                  <c:v>1535</c:v>
                </c:pt>
                <c:pt idx="6">
                  <c:v>1308</c:v>
                </c:pt>
                <c:pt idx="7">
                  <c:v>1767</c:v>
                </c:pt>
                <c:pt idx="8">
                  <c:v>1493</c:v>
                </c:pt>
                <c:pt idx="9">
                  <c:v>1712</c:v>
                </c:pt>
                <c:pt idx="10">
                  <c:v>1051</c:v>
                </c:pt>
                <c:pt idx="11">
                  <c:v>1849</c:v>
                </c:pt>
                <c:pt idx="12">
                  <c:v>1677</c:v>
                </c:pt>
                <c:pt idx="13">
                  <c:v>1160</c:v>
                </c:pt>
                <c:pt idx="14">
                  <c:v>1939</c:v>
                </c:pt>
                <c:pt idx="15">
                  <c:v>993</c:v>
                </c:pt>
                <c:pt idx="16">
                  <c:v>1470</c:v>
                </c:pt>
                <c:pt idx="17">
                  <c:v>1534</c:v>
                </c:pt>
                <c:pt idx="18">
                  <c:v>2014</c:v>
                </c:pt>
                <c:pt idx="19">
                  <c:v>1003</c:v>
                </c:pt>
                <c:pt idx="20">
                  <c:v>1713</c:v>
                </c:pt>
                <c:pt idx="21">
                  <c:v>1873</c:v>
                </c:pt>
                <c:pt idx="22">
                  <c:v>1212</c:v>
                </c:pt>
                <c:pt idx="23">
                  <c:v>901</c:v>
                </c:pt>
                <c:pt idx="24">
                  <c:v>1653</c:v>
                </c:pt>
                <c:pt idx="25">
                  <c:v>593</c:v>
                </c:pt>
                <c:pt idx="26">
                  <c:v>772</c:v>
                </c:pt>
                <c:pt idx="27">
                  <c:v>1146</c:v>
                </c:pt>
                <c:pt idx="28">
                  <c:v>511</c:v>
                </c:pt>
                <c:pt idx="29">
                  <c:v>444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35328"/>
        <c:axId val="73301376"/>
      </c:barChart>
      <c:catAx>
        <c:axId val="6283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73301376"/>
        <c:crosses val="autoZero"/>
        <c:auto val="1"/>
        <c:lblAlgn val="ctr"/>
        <c:lblOffset val="100"/>
        <c:noMultiLvlLbl val="0"/>
      </c:catAx>
      <c:valAx>
        <c:axId val="7330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35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23</xdr:row>
      <xdr:rowOff>114301</xdr:rowOff>
    </xdr:from>
    <xdr:to>
      <xdr:col>16</xdr:col>
      <xdr:colOff>95250</xdr:colOff>
      <xdr:row>46</xdr:row>
      <xdr:rowOff>133351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730249</xdr:colOff>
      <xdr:row>104</xdr:row>
      <xdr:rowOff>21166</xdr:rowOff>
    </xdr:from>
    <xdr:to>
      <xdr:col>14</xdr:col>
      <xdr:colOff>116415</xdr:colOff>
      <xdr:row>134</xdr:row>
      <xdr:rowOff>31749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0.34777</cdr:x>
      <cdr:y>0.09593</cdr:y>
    </cdr:from>
    <cdr:to>
      <cdr:x>0.70636</cdr:x>
      <cdr:y>0.17477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2447925" y="347664"/>
          <a:ext cx="25241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300" baseline="0"/>
            <a:t>v období leden 2006 - červen 2014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32</xdr:row>
      <xdr:rowOff>170259</xdr:rowOff>
    </xdr:from>
    <xdr:to>
      <xdr:col>10</xdr:col>
      <xdr:colOff>190498</xdr:colOff>
      <xdr:row>57</xdr:row>
      <xdr:rowOff>95250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114301</xdr:rowOff>
    </xdr:from>
    <xdr:to>
      <xdr:col>10</xdr:col>
      <xdr:colOff>214500</xdr:colOff>
      <xdr:row>25</xdr:row>
      <xdr:rowOff>42301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26</xdr:row>
      <xdr:rowOff>114300</xdr:rowOff>
    </xdr:from>
    <xdr:to>
      <xdr:col>10</xdr:col>
      <xdr:colOff>214500</xdr:colOff>
      <xdr:row>50</xdr:row>
      <xdr:rowOff>42300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127000</xdr:colOff>
      <xdr:row>19</xdr:row>
      <xdr:rowOff>387350</xdr:rowOff>
    </xdr:from>
    <xdr:to>
      <xdr:col>30</xdr:col>
      <xdr:colOff>69682</xdr:colOff>
      <xdr:row>34</xdr:row>
      <xdr:rowOff>222250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ilene/Analyza%20leden-rijen%202013/nezam%20cas%20rada%20ukazatel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4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5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6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ka.zurovcova/AppData/Local/Microsoft/Windows/Temporary%20Internet%20Files/Content.Outlook/FM7BKMHH/1.%20pol.%202014_priloh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ka.zurovcova/AppData/Local/Microsoft/Windows/Temporary%20Internet%20Files/Content.Outlook/FM7BKMHH/une_ltu_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ka.zurovcova/AppData/Local/Microsoft/Windows/Temporary%20Internet%20Files/Content.Outlook/FM7BKMHH/une_rt_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ka.zurovcova/AppData/Local/Microsoft/Windows/Temporary%20Internet%20Files/Content.Outlook/FM7BKMHH/lfsa_urga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ka.zurovcova/AppData/Local/Microsoft/Windows/Temporary%20Internet%20Files/Content.Outlook/FM7BKMHH/une_rt_a_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Hromadn&#233;%20propou&#353;t&#283;n&#237;%20a%20ni&#382;&#353;&#237;%20mzdy\Propousteni_vyhled\Casove%20rady\cas_rady_graf_UP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1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2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VPP\2014\APZ03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ukazatele"/>
      <sheetName val="grafy"/>
      <sheetName val="podíl"/>
      <sheetName val="uch"/>
      <sheetName val="zeny"/>
      <sheetName val="uchazprisp"/>
      <sheetName val="nově hlášení"/>
      <sheetName val="vyřazeni"/>
      <sheetName val="UMISTENI"/>
      <sheetName val="UMISTENI UP"/>
      <sheetName val="UMISTENI JINAK"/>
      <sheetName val="UMISTENI ostatni"/>
      <sheetName val="VM"/>
      <sheetName val="uchnaVM"/>
      <sheetName val="nově hláš VM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Lis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7">
          <cell r="FZ37">
            <v>2006</v>
          </cell>
          <cell r="GL37">
            <v>2007</v>
          </cell>
          <cell r="GX37">
            <v>2008</v>
          </cell>
          <cell r="HJ37">
            <v>2009</v>
          </cell>
          <cell r="HV37">
            <v>2010</v>
          </cell>
          <cell r="IH37">
            <v>2011</v>
          </cell>
          <cell r="IT37">
            <v>2012</v>
          </cell>
          <cell r="JF37">
            <v>2013</v>
          </cell>
          <cell r="JR37">
            <v>2014</v>
          </cell>
        </row>
        <row r="53">
          <cell r="FN53">
            <v>-7812</v>
          </cell>
          <cell r="FO53">
            <v>-15741</v>
          </cell>
          <cell r="FP53">
            <v>-19366</v>
          </cell>
          <cell r="FQ53">
            <v>-22534</v>
          </cell>
          <cell r="FR53">
            <v>-25866</v>
          </cell>
          <cell r="FS53">
            <v>-27782</v>
          </cell>
          <cell r="FT53">
            <v>-31803</v>
          </cell>
          <cell r="FU53">
            <v>-30758</v>
          </cell>
          <cell r="FV53">
            <v>-26843</v>
          </cell>
          <cell r="FW53">
            <v>-25934</v>
          </cell>
          <cell r="FX53">
            <v>-26947</v>
          </cell>
          <cell r="FY53">
            <v>-31259</v>
          </cell>
          <cell r="FZ53">
            <v>-30427</v>
          </cell>
          <cell r="GA53">
            <v>-26892</v>
          </cell>
          <cell r="GB53">
            <v>-25697</v>
          </cell>
          <cell r="GC53">
            <v>-26394</v>
          </cell>
          <cell r="GD53">
            <v>-31534</v>
          </cell>
          <cell r="GE53">
            <v>-38638</v>
          </cell>
          <cell r="GF53">
            <v>-42055</v>
          </cell>
          <cell r="GG53">
            <v>-46525</v>
          </cell>
          <cell r="GH53">
            <v>-49214</v>
          </cell>
          <cell r="GI53">
            <v>-52090</v>
          </cell>
          <cell r="GJ53">
            <v>-58206</v>
          </cell>
          <cell r="GK53">
            <v>-61871</v>
          </cell>
          <cell r="GL53">
            <v>-65777</v>
          </cell>
          <cell r="GM53">
            <v>-73417</v>
          </cell>
          <cell r="GN53">
            <v>-84285</v>
          </cell>
          <cell r="GO53">
            <v>-83231</v>
          </cell>
          <cell r="GP53">
            <v>-80443</v>
          </cell>
          <cell r="GQ53">
            <v>-80315</v>
          </cell>
          <cell r="GR53">
            <v>-81662</v>
          </cell>
          <cell r="GS53">
            <v>-85970</v>
          </cell>
          <cell r="GT53">
            <v>-89204</v>
          </cell>
          <cell r="GU53">
            <v>-90946</v>
          </cell>
          <cell r="GV53">
            <v>-91135</v>
          </cell>
          <cell r="GW53">
            <v>-93667</v>
          </cell>
          <cell r="GX53">
            <v>-100914</v>
          </cell>
          <cell r="GY53">
            <v>-99704</v>
          </cell>
          <cell r="GZ53">
            <v>-94177</v>
          </cell>
          <cell r="HA53">
            <v>-86814</v>
          </cell>
          <cell r="HB53">
            <v>-80092</v>
          </cell>
          <cell r="HC53">
            <v>-72911</v>
          </cell>
          <cell r="HD53">
            <v>-66550</v>
          </cell>
          <cell r="HE53">
            <v>-60426</v>
          </cell>
          <cell r="HF53">
            <v>-50420</v>
          </cell>
          <cell r="HG53">
            <v>-37137</v>
          </cell>
          <cell r="HH53">
            <v>-21139</v>
          </cell>
          <cell r="HI53">
            <v>-2628</v>
          </cell>
          <cell r="HJ53">
            <v>33517</v>
          </cell>
          <cell r="HK53">
            <v>73815</v>
          </cell>
          <cell r="HL53">
            <v>112615</v>
          </cell>
          <cell r="HM53">
            <v>140608</v>
          </cell>
          <cell r="HN53">
            <v>155054</v>
          </cell>
          <cell r="HO53">
            <v>165675</v>
          </cell>
          <cell r="HP53">
            <v>175261</v>
          </cell>
          <cell r="HQ53">
            <v>181418</v>
          </cell>
          <cell r="HR53">
            <v>186254</v>
          </cell>
          <cell r="HS53">
            <v>187055</v>
          </cell>
          <cell r="HT53">
            <v>188610</v>
          </cell>
          <cell r="HU53">
            <v>186886</v>
          </cell>
          <cell r="HV53">
            <v>176165</v>
          </cell>
          <cell r="HW53">
            <v>154287</v>
          </cell>
          <cell r="HX53">
            <v>123912</v>
          </cell>
          <cell r="HY53">
            <v>83402</v>
          </cell>
          <cell r="HZ53">
            <v>57218</v>
          </cell>
          <cell r="IA53">
            <v>36945</v>
          </cell>
          <cell r="IB53">
            <v>19965</v>
          </cell>
          <cell r="IC53">
            <v>7743</v>
          </cell>
          <cell r="ID53">
            <v>-331</v>
          </cell>
          <cell r="IE53">
            <v>-3599</v>
          </cell>
          <cell r="IF53">
            <v>-2269</v>
          </cell>
          <cell r="IG53">
            <v>22415</v>
          </cell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</sheetNames>
    <sheetDataSet>
      <sheetData sheetId="0">
        <row r="101">
          <cell r="E101">
            <v>3669</v>
          </cell>
          <cell r="F101">
            <v>2151</v>
          </cell>
          <cell r="J101">
            <v>3266</v>
          </cell>
          <cell r="K101">
            <v>1903</v>
          </cell>
          <cell r="T101">
            <v>146</v>
          </cell>
          <cell r="U101">
            <v>20</v>
          </cell>
          <cell r="Y101">
            <v>200</v>
          </cell>
          <cell r="Z101">
            <v>100</v>
          </cell>
          <cell r="AI101">
            <v>4369</v>
          </cell>
          <cell r="AJ101">
            <v>2010</v>
          </cell>
          <cell r="AN101">
            <v>4244</v>
          </cell>
          <cell r="AO101">
            <v>2033</v>
          </cell>
          <cell r="AX101">
            <v>2943</v>
          </cell>
          <cell r="AY101">
            <v>723</v>
          </cell>
          <cell r="BH101">
            <v>11</v>
          </cell>
          <cell r="BI101">
            <v>0</v>
          </cell>
          <cell r="BM101">
            <v>0</v>
          </cell>
          <cell r="BN101">
            <v>0</v>
          </cell>
          <cell r="BW101">
            <v>1431</v>
          </cell>
          <cell r="BX101">
            <v>260</v>
          </cell>
          <cell r="CB101">
            <v>1233</v>
          </cell>
          <cell r="CC101">
            <v>253</v>
          </cell>
          <cell r="CL101">
            <v>50</v>
          </cell>
          <cell r="CM101">
            <v>6</v>
          </cell>
          <cell r="CQ101">
            <v>104</v>
          </cell>
          <cell r="CR101">
            <v>91</v>
          </cell>
          <cell r="DF101">
            <v>129</v>
          </cell>
          <cell r="DG101">
            <v>60</v>
          </cell>
          <cell r="DP101">
            <v>37</v>
          </cell>
          <cell r="DQ101">
            <v>25</v>
          </cell>
          <cell r="EE101">
            <v>11631</v>
          </cell>
          <cell r="EF101">
            <v>8328</v>
          </cell>
          <cell r="ET101">
            <v>8819</v>
          </cell>
          <cell r="EU101">
            <v>5028</v>
          </cell>
          <cell r="FI101">
            <v>2292</v>
          </cell>
          <cell r="FJ101">
            <v>772</v>
          </cell>
          <cell r="FS101">
            <v>39865</v>
          </cell>
          <cell r="FT101">
            <v>2835</v>
          </cell>
          <cell r="GR101">
            <v>4415</v>
          </cell>
          <cell r="GS101">
            <v>4235</v>
          </cell>
          <cell r="HB101">
            <v>4165</v>
          </cell>
          <cell r="HC101">
            <v>5306</v>
          </cell>
          <cell r="HQ101">
            <v>3072</v>
          </cell>
          <cell r="HR101">
            <v>2127</v>
          </cell>
          <cell r="IA101">
            <v>3556</v>
          </cell>
          <cell r="IB101">
            <v>8824</v>
          </cell>
          <cell r="IF101">
            <v>167</v>
          </cell>
          <cell r="IG101">
            <v>167</v>
          </cell>
          <cell r="IK101">
            <v>69</v>
          </cell>
          <cell r="IL101">
            <v>71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</sheetNames>
    <sheetDataSet>
      <sheetData sheetId="0">
        <row r="101">
          <cell r="E101">
            <v>3948</v>
          </cell>
          <cell r="F101">
            <v>2612</v>
          </cell>
          <cell r="J101">
            <v>3563</v>
          </cell>
          <cell r="K101">
            <v>2405</v>
          </cell>
          <cell r="T101">
            <v>153</v>
          </cell>
          <cell r="U101">
            <v>30</v>
          </cell>
          <cell r="Y101">
            <v>205</v>
          </cell>
          <cell r="Z101">
            <v>108</v>
          </cell>
          <cell r="AI101">
            <v>4615</v>
          </cell>
          <cell r="AJ101">
            <v>2510</v>
          </cell>
          <cell r="AN101">
            <v>4485</v>
          </cell>
          <cell r="AO101">
            <v>2530</v>
          </cell>
          <cell r="AX101">
            <v>2985</v>
          </cell>
          <cell r="AY101">
            <v>961</v>
          </cell>
          <cell r="BH101">
            <v>11</v>
          </cell>
          <cell r="BI101">
            <v>0</v>
          </cell>
          <cell r="BM101">
            <v>0</v>
          </cell>
          <cell r="BN101">
            <v>0</v>
          </cell>
          <cell r="BW101">
            <v>1511</v>
          </cell>
          <cell r="BX101">
            <v>347</v>
          </cell>
          <cell r="CB101">
            <v>1313</v>
          </cell>
          <cell r="CC101">
            <v>352</v>
          </cell>
          <cell r="CL101">
            <v>53</v>
          </cell>
          <cell r="CM101">
            <v>10</v>
          </cell>
          <cell r="CQ101">
            <v>107</v>
          </cell>
          <cell r="CR101">
            <v>94</v>
          </cell>
          <cell r="DF101">
            <v>137</v>
          </cell>
          <cell r="DG101">
            <v>84</v>
          </cell>
          <cell r="DP101">
            <v>36</v>
          </cell>
          <cell r="DQ101">
            <v>25</v>
          </cell>
          <cell r="EE101">
            <v>14313</v>
          </cell>
          <cell r="EF101">
            <v>12368</v>
          </cell>
          <cell r="ET101">
            <v>10139</v>
          </cell>
          <cell r="EU101">
            <v>7764</v>
          </cell>
          <cell r="FI101">
            <v>2555</v>
          </cell>
          <cell r="FJ101">
            <v>1067</v>
          </cell>
          <cell r="FS101">
            <v>40183</v>
          </cell>
          <cell r="FT101">
            <v>3208</v>
          </cell>
          <cell r="GR101">
            <v>4189</v>
          </cell>
          <cell r="GS101">
            <v>4397</v>
          </cell>
          <cell r="HB101">
            <v>4424</v>
          </cell>
          <cell r="HC101">
            <v>6678</v>
          </cell>
          <cell r="HQ101">
            <v>3424</v>
          </cell>
          <cell r="HR101">
            <v>2528</v>
          </cell>
          <cell r="IA101">
            <v>3298</v>
          </cell>
          <cell r="IB101">
            <v>10878</v>
          </cell>
          <cell r="IF101">
            <v>312</v>
          </cell>
          <cell r="IG101">
            <v>314</v>
          </cell>
          <cell r="IK101">
            <v>219</v>
          </cell>
          <cell r="IL101">
            <v>224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</sheetNames>
    <sheetDataSet>
      <sheetData sheetId="0">
        <row r="101">
          <cell r="E101">
            <v>4121</v>
          </cell>
          <cell r="F101">
            <v>3148</v>
          </cell>
          <cell r="J101">
            <v>3738</v>
          </cell>
          <cell r="K101">
            <v>2964</v>
          </cell>
          <cell r="T101">
            <v>151</v>
          </cell>
          <cell r="U101">
            <v>33</v>
          </cell>
          <cell r="Y101">
            <v>208</v>
          </cell>
          <cell r="Z101">
            <v>116</v>
          </cell>
          <cell r="AI101">
            <v>5133</v>
          </cell>
          <cell r="AJ101">
            <v>3289</v>
          </cell>
          <cell r="AN101">
            <v>5006</v>
          </cell>
          <cell r="AO101">
            <v>3317</v>
          </cell>
          <cell r="AX101">
            <v>3028</v>
          </cell>
          <cell r="AY101">
            <v>1177</v>
          </cell>
          <cell r="BH101">
            <v>11</v>
          </cell>
          <cell r="BI101">
            <v>0</v>
          </cell>
          <cell r="BM101">
            <v>0</v>
          </cell>
          <cell r="BN101">
            <v>0</v>
          </cell>
          <cell r="BW101">
            <v>1553</v>
          </cell>
          <cell r="BX101">
            <v>410</v>
          </cell>
          <cell r="CB101">
            <v>1376</v>
          </cell>
          <cell r="CC101">
            <v>458</v>
          </cell>
          <cell r="CL101">
            <v>53</v>
          </cell>
          <cell r="CM101">
            <v>10</v>
          </cell>
          <cell r="CQ101">
            <v>108</v>
          </cell>
          <cell r="CR101">
            <v>95</v>
          </cell>
          <cell r="DF101">
            <v>149</v>
          </cell>
          <cell r="DG101">
            <v>106</v>
          </cell>
          <cell r="DP101">
            <v>41</v>
          </cell>
          <cell r="DQ101">
            <v>30</v>
          </cell>
          <cell r="EE101">
            <v>15093</v>
          </cell>
          <cell r="EF101">
            <v>14036</v>
          </cell>
          <cell r="ET101">
            <v>10798</v>
          </cell>
          <cell r="EU101">
            <v>9836</v>
          </cell>
          <cell r="FI101">
            <v>2818</v>
          </cell>
          <cell r="FJ101">
            <v>1390</v>
          </cell>
          <cell r="FS101">
            <v>40411</v>
          </cell>
          <cell r="FT101">
            <v>3560</v>
          </cell>
          <cell r="GR101">
            <v>3986</v>
          </cell>
          <cell r="GS101">
            <v>4567</v>
          </cell>
          <cell r="HB101">
            <v>4292</v>
          </cell>
          <cell r="HC101">
            <v>7893</v>
          </cell>
          <cell r="HQ101">
            <v>3738</v>
          </cell>
          <cell r="HR101">
            <v>2901</v>
          </cell>
          <cell r="IA101">
            <v>2552</v>
          </cell>
          <cell r="IB101">
            <v>12521</v>
          </cell>
          <cell r="IF101">
            <v>609</v>
          </cell>
          <cell r="IG101">
            <v>617</v>
          </cell>
          <cell r="IK101">
            <v>418</v>
          </cell>
          <cell r="IL101">
            <v>452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Košilka"/>
      <sheetName val="podíl uch"/>
      <sheetName val="počet uch."/>
      <sheetName val="podpora"/>
      <sheetName val="zeny"/>
      <sheetName val="VPM"/>
      <sheetName val="APZ1_6-14"/>
      <sheetName val="G_CR"/>
      <sheetName val="HP"/>
      <sheetName val="G_HP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6">
          <cell r="AH26" t="str">
            <v>VPP</v>
          </cell>
          <cell r="AJ26">
            <v>2964</v>
          </cell>
        </row>
        <row r="27">
          <cell r="AH27" t="str">
            <v>SÚPM vč.SVČ</v>
          </cell>
          <cell r="AJ27">
            <v>4610</v>
          </cell>
        </row>
        <row r="28">
          <cell r="AH28" t="str">
            <v>CHPM vč. SVČ</v>
          </cell>
          <cell r="AJ28">
            <v>468</v>
          </cell>
        </row>
        <row r="29">
          <cell r="AH29" t="str">
            <v>ESF VPP</v>
          </cell>
          <cell r="AJ29">
            <v>14036</v>
          </cell>
        </row>
        <row r="30">
          <cell r="AH30" t="str">
            <v>ESF SÚPM</v>
          </cell>
          <cell r="AJ30">
            <v>9836</v>
          </cell>
        </row>
        <row r="31">
          <cell r="AH31" t="str">
            <v>ESF CP (RIP)</v>
          </cell>
          <cell r="AJ31">
            <v>4291</v>
          </cell>
        </row>
        <row r="32">
          <cell r="AH32" t="str">
            <v>REKV</v>
          </cell>
          <cell r="AJ32">
            <v>12521</v>
          </cell>
        </row>
        <row r="33">
          <cell r="AH33" t="str">
            <v>Zvolená rekv.</v>
          </cell>
          <cell r="AJ33">
            <v>12460</v>
          </cell>
        </row>
        <row r="34">
          <cell r="AH34" t="str">
            <v>přísp. na provoz CHPM a CHPM-SVČ</v>
          </cell>
          <cell r="AJ34">
            <v>95</v>
          </cell>
        </row>
        <row r="35">
          <cell r="AH35" t="str">
            <v>přísp. na zapracování</v>
          </cell>
          <cell r="AJ35">
            <v>30</v>
          </cell>
        </row>
        <row r="36">
          <cell r="AH36" t="str">
            <v>překlenovací přísp.</v>
          </cell>
          <cell r="AJ36">
            <v>106</v>
          </cell>
        </row>
        <row r="37">
          <cell r="AH37" t="str">
            <v>APP</v>
          </cell>
          <cell r="AJ37">
            <v>452</v>
          </cell>
        </row>
      </sheetData>
      <sheetData sheetId="9"/>
      <sheetData sheetId="10" refreshError="1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5">
          <cell r="B45" t="str">
            <v>2004</v>
          </cell>
          <cell r="C45" t="str">
            <v>2005</v>
          </cell>
          <cell r="D45" t="str">
            <v>2006</v>
          </cell>
          <cell r="E45" t="str">
            <v>2007</v>
          </cell>
          <cell r="F45" t="str">
            <v>2008</v>
          </cell>
          <cell r="G45" t="str">
            <v>2009</v>
          </cell>
          <cell r="H45" t="str">
            <v>2010</v>
          </cell>
          <cell r="I45" t="str">
            <v>2011</v>
          </cell>
          <cell r="J45" t="str">
            <v>2012</v>
          </cell>
          <cell r="K45" t="str">
            <v>2013</v>
          </cell>
        </row>
        <row r="46">
          <cell r="A46" t="str">
            <v>ČR</v>
          </cell>
          <cell r="B46">
            <v>4.2</v>
          </cell>
          <cell r="C46">
            <v>4.2</v>
          </cell>
          <cell r="D46">
            <v>3.9</v>
          </cell>
          <cell r="E46">
            <v>2.8</v>
          </cell>
          <cell r="F46">
            <v>2.2000000000000002</v>
          </cell>
          <cell r="G46">
            <v>2</v>
          </cell>
          <cell r="H46">
            <v>3</v>
          </cell>
          <cell r="I46">
            <v>2.7</v>
          </cell>
          <cell r="J46">
            <v>3</v>
          </cell>
          <cell r="K46">
            <v>3</v>
          </cell>
        </row>
        <row r="47">
          <cell r="A47" t="str">
            <v>EU 28</v>
          </cell>
          <cell r="B47">
            <v>4.3</v>
          </cell>
          <cell r="C47">
            <v>4.0999999999999996</v>
          </cell>
          <cell r="D47">
            <v>3.7</v>
          </cell>
          <cell r="E47">
            <v>3.1</v>
          </cell>
          <cell r="F47">
            <v>2.6</v>
          </cell>
          <cell r="G47">
            <v>3</v>
          </cell>
          <cell r="H47">
            <v>3.9</v>
          </cell>
          <cell r="I47">
            <v>4.0999999999999996</v>
          </cell>
          <cell r="J47">
            <v>4.7</v>
          </cell>
          <cell r="K47">
            <v>5.0999999999999996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5">
          <cell r="B45" t="str">
            <v>2004</v>
          </cell>
          <cell r="C45" t="str">
            <v>2005</v>
          </cell>
          <cell r="D45" t="str">
            <v>2006</v>
          </cell>
          <cell r="E45" t="str">
            <v>2007</v>
          </cell>
          <cell r="F45" t="str">
            <v>2008</v>
          </cell>
          <cell r="G45" t="str">
            <v>2009</v>
          </cell>
          <cell r="H45" t="str">
            <v>2010</v>
          </cell>
          <cell r="I45" t="str">
            <v>2011</v>
          </cell>
          <cell r="J45" t="str">
            <v>2012</v>
          </cell>
          <cell r="K45" t="str">
            <v>2013</v>
          </cell>
        </row>
        <row r="46">
          <cell r="A46" t="str">
            <v>ČR</v>
          </cell>
          <cell r="B46">
            <v>8.3000000000000007</v>
          </cell>
          <cell r="C46">
            <v>7.9</v>
          </cell>
          <cell r="D46">
            <v>7.1</v>
          </cell>
          <cell r="E46">
            <v>5.3</v>
          </cell>
          <cell r="F46">
            <v>4.4000000000000004</v>
          </cell>
          <cell r="G46">
            <v>6.7</v>
          </cell>
          <cell r="H46">
            <v>7.3</v>
          </cell>
          <cell r="I46">
            <v>6.7</v>
          </cell>
          <cell r="J46">
            <v>7</v>
          </cell>
          <cell r="K46">
            <v>7</v>
          </cell>
        </row>
        <row r="47">
          <cell r="A47" t="str">
            <v>EU 28</v>
          </cell>
          <cell r="B47">
            <v>9.3000000000000007</v>
          </cell>
          <cell r="C47">
            <v>9</v>
          </cell>
          <cell r="D47">
            <v>8.1999999999999993</v>
          </cell>
          <cell r="E47">
            <v>7.2</v>
          </cell>
          <cell r="F47">
            <v>7</v>
          </cell>
          <cell r="G47">
            <v>9</v>
          </cell>
          <cell r="H47">
            <v>9.6</v>
          </cell>
          <cell r="I47">
            <v>9.6</v>
          </cell>
          <cell r="J47">
            <v>10.4</v>
          </cell>
          <cell r="K47">
            <v>10.8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6">
          <cell r="B46" t="str">
            <v>2004</v>
          </cell>
          <cell r="C46" t="str">
            <v>2005</v>
          </cell>
          <cell r="D46" t="str">
            <v>2006</v>
          </cell>
          <cell r="E46" t="str">
            <v>2007</v>
          </cell>
          <cell r="F46" t="str">
            <v>2008</v>
          </cell>
          <cell r="G46" t="str">
            <v>2009</v>
          </cell>
          <cell r="H46" t="str">
            <v>2010</v>
          </cell>
          <cell r="I46" t="str">
            <v>2011</v>
          </cell>
          <cell r="J46" t="str">
            <v>2012</v>
          </cell>
          <cell r="K46" t="str">
            <v>2013</v>
          </cell>
        </row>
        <row r="47">
          <cell r="A47" t="str">
            <v>EU 28</v>
          </cell>
          <cell r="B47">
            <v>12</v>
          </cell>
          <cell r="C47">
            <v>11.9</v>
          </cell>
          <cell r="D47">
            <v>11.5</v>
          </cell>
          <cell r="E47">
            <v>10.6</v>
          </cell>
          <cell r="F47">
            <v>11.3</v>
          </cell>
          <cell r="G47">
            <v>14.4</v>
          </cell>
          <cell r="H47">
            <v>15.7</v>
          </cell>
          <cell r="I47">
            <v>16.2</v>
          </cell>
          <cell r="J47">
            <v>18.2</v>
          </cell>
          <cell r="K47">
            <v>19.100000000000001</v>
          </cell>
        </row>
        <row r="48">
          <cell r="A48" t="str">
            <v>ČR</v>
          </cell>
          <cell r="B48">
            <v>25.9</v>
          </cell>
          <cell r="C48">
            <v>26.8</v>
          </cell>
          <cell r="D48">
            <v>24.5</v>
          </cell>
          <cell r="E48">
            <v>20.100000000000001</v>
          </cell>
          <cell r="F48">
            <v>19.100000000000001</v>
          </cell>
          <cell r="G48">
            <v>24.1</v>
          </cell>
          <cell r="H48">
            <v>25</v>
          </cell>
          <cell r="I48">
            <v>24.3</v>
          </cell>
          <cell r="J48">
            <v>28.5</v>
          </cell>
          <cell r="K48">
            <v>25.6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46">
          <cell r="B46" t="str">
            <v>2004</v>
          </cell>
          <cell r="C46" t="str">
            <v>2005</v>
          </cell>
          <cell r="D46" t="str">
            <v>2006</v>
          </cell>
          <cell r="E46" t="str">
            <v>2007</v>
          </cell>
          <cell r="F46" t="str">
            <v>2008</v>
          </cell>
          <cell r="G46" t="str">
            <v>2009</v>
          </cell>
          <cell r="H46" t="str">
            <v>2010</v>
          </cell>
          <cell r="I46" t="str">
            <v>2011</v>
          </cell>
          <cell r="J46" t="str">
            <v>2012</v>
          </cell>
          <cell r="K46" t="str">
            <v>2013</v>
          </cell>
        </row>
        <row r="47">
          <cell r="A47" t="str">
            <v>ČR</v>
          </cell>
          <cell r="B47">
            <v>20.399999999999999</v>
          </cell>
          <cell r="C47">
            <v>19.3</v>
          </cell>
          <cell r="D47">
            <v>17.5</v>
          </cell>
          <cell r="E47">
            <v>10.7</v>
          </cell>
          <cell r="F47">
            <v>9.9</v>
          </cell>
          <cell r="G47">
            <v>16.600000000000001</v>
          </cell>
          <cell r="H47">
            <v>18.3</v>
          </cell>
          <cell r="I47">
            <v>18.100000000000001</v>
          </cell>
          <cell r="J47">
            <v>19.5</v>
          </cell>
          <cell r="K47">
            <v>18.899999999999999</v>
          </cell>
        </row>
        <row r="48">
          <cell r="A48" t="str">
            <v>EU 28</v>
          </cell>
          <cell r="B48">
            <v>19.100000000000001</v>
          </cell>
          <cell r="C48">
            <v>18.899999999999999</v>
          </cell>
          <cell r="D48">
            <v>17.600000000000001</v>
          </cell>
          <cell r="E48">
            <v>15.7</v>
          </cell>
          <cell r="F48">
            <v>15.8</v>
          </cell>
          <cell r="G48">
            <v>20.100000000000001</v>
          </cell>
          <cell r="H48">
            <v>21.1</v>
          </cell>
          <cell r="I48">
            <v>21.5</v>
          </cell>
          <cell r="J48">
            <v>23</v>
          </cell>
          <cell r="K48">
            <v>23.5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uch_zam_proG"/>
      <sheetName val="čas řada měsíce"/>
      <sheetName val="čas řada zaměstnavatelé"/>
      <sheetName val="čas řada zaměstnanci"/>
      <sheetName val="trid"/>
      <sheetName val="List2"/>
    </sheetNames>
    <sheetDataSet>
      <sheetData sheetId="0" refreshError="1"/>
      <sheetData sheetId="1" refreshError="1"/>
      <sheetData sheetId="2"/>
      <sheetData sheetId="3"/>
      <sheetData sheetId="4">
        <row r="1">
          <cell r="C1" t="str">
            <v>Počet zaměstnavatelů, kteří nahlásili ve sledovaném období hromadné propouštění</v>
          </cell>
        </row>
        <row r="3">
          <cell r="AP3">
            <v>2012</v>
          </cell>
          <cell r="AQ3"/>
          <cell r="AR3"/>
          <cell r="AS3"/>
          <cell r="AT3"/>
          <cell r="AW3"/>
          <cell r="BB3">
            <v>2013</v>
          </cell>
          <cell r="BN3">
            <v>2014</v>
          </cell>
        </row>
        <row r="4">
          <cell r="AP4" t="str">
            <v>leden</v>
          </cell>
          <cell r="AQ4" t="str">
            <v>únor</v>
          </cell>
          <cell r="AR4" t="str">
            <v>březen</v>
          </cell>
          <cell r="AS4" t="str">
            <v xml:space="preserve">duben </v>
          </cell>
          <cell r="AT4" t="str">
            <v xml:space="preserve">květen </v>
          </cell>
          <cell r="AU4" t="str">
            <v>červen</v>
          </cell>
          <cell r="AV4" t="str">
            <v>červenec</v>
          </cell>
          <cell r="AW4" t="str">
            <v>srpen</v>
          </cell>
          <cell r="AX4" t="str">
            <v>září</v>
          </cell>
          <cell r="AY4" t="str">
            <v>říjen</v>
          </cell>
          <cell r="AZ4" t="str">
            <v>listopad</v>
          </cell>
          <cell r="BA4" t="str">
            <v>prosinec</v>
          </cell>
          <cell r="BB4" t="str">
            <v>leden</v>
          </cell>
          <cell r="BC4" t="str">
            <v>únor</v>
          </cell>
          <cell r="BD4" t="str">
            <v>březen</v>
          </cell>
          <cell r="BE4" t="str">
            <v>duben</v>
          </cell>
          <cell r="BF4" t="str">
            <v>květen</v>
          </cell>
          <cell r="BG4" t="str">
            <v>červen</v>
          </cell>
          <cell r="BH4" t="str">
            <v>červenec</v>
          </cell>
          <cell r="BI4" t="str">
            <v>srpen</v>
          </cell>
          <cell r="BJ4" t="str">
            <v>září</v>
          </cell>
          <cell r="BK4" t="str">
            <v>říjen</v>
          </cell>
          <cell r="BL4" t="str">
            <v>listopad</v>
          </cell>
          <cell r="BM4" t="str">
            <v>prosinec</v>
          </cell>
          <cell r="BN4" t="str">
            <v>leden</v>
          </cell>
          <cell r="BO4" t="str">
            <v>únor</v>
          </cell>
          <cell r="BP4" t="str">
            <v>březen</v>
          </cell>
          <cell r="BQ4" t="str">
            <v>duben</v>
          </cell>
          <cell r="BR4" t="str">
            <v>květen</v>
          </cell>
          <cell r="BS4" t="str">
            <v>červen</v>
          </cell>
        </row>
        <row r="95">
          <cell r="AP95">
            <v>23</v>
          </cell>
          <cell r="AQ95">
            <v>23</v>
          </cell>
          <cell r="AR95">
            <v>27</v>
          </cell>
          <cell r="AS95">
            <v>14</v>
          </cell>
          <cell r="AT95">
            <v>24</v>
          </cell>
          <cell r="AU95">
            <v>25</v>
          </cell>
          <cell r="AV95">
            <v>39</v>
          </cell>
          <cell r="AW95">
            <v>27</v>
          </cell>
          <cell r="AX95">
            <v>34</v>
          </cell>
          <cell r="AY95">
            <v>31</v>
          </cell>
          <cell r="AZ95">
            <v>30</v>
          </cell>
          <cell r="BA95">
            <v>42</v>
          </cell>
          <cell r="BB95">
            <v>28</v>
          </cell>
          <cell r="BC95">
            <v>44</v>
          </cell>
          <cell r="BD95">
            <v>43</v>
          </cell>
          <cell r="BE95">
            <v>28</v>
          </cell>
          <cell r="BF95">
            <v>47</v>
          </cell>
          <cell r="BG95">
            <v>23</v>
          </cell>
          <cell r="BH95">
            <v>15</v>
          </cell>
          <cell r="BI95">
            <v>21</v>
          </cell>
          <cell r="BJ95">
            <v>30</v>
          </cell>
          <cell r="BK95">
            <v>28</v>
          </cell>
          <cell r="BL95">
            <v>18</v>
          </cell>
          <cell r="BM95">
            <v>15</v>
          </cell>
          <cell r="BN95">
            <v>17</v>
          </cell>
          <cell r="BO95">
            <v>13</v>
          </cell>
          <cell r="BP95">
            <v>24</v>
          </cell>
          <cell r="BQ95">
            <v>24</v>
          </cell>
          <cell r="BR95">
            <v>9</v>
          </cell>
          <cell r="BS95">
            <v>13</v>
          </cell>
        </row>
      </sheetData>
      <sheetData sheetId="5">
        <row r="1">
          <cell r="C1" t="str">
            <v>zaměstnanci</v>
          </cell>
        </row>
        <row r="3">
          <cell r="AP3">
            <v>2012</v>
          </cell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>
            <v>2013</v>
          </cell>
          <cell r="BC3"/>
          <cell r="BD3"/>
          <cell r="BE3"/>
          <cell r="BF3"/>
          <cell r="BG3"/>
          <cell r="BH3"/>
          <cell r="BI3"/>
          <cell r="BJ3"/>
          <cell r="BK3"/>
          <cell r="BL3"/>
          <cell r="BM3"/>
          <cell r="BN3">
            <v>2014</v>
          </cell>
          <cell r="BO3"/>
          <cell r="BP3"/>
          <cell r="BQ3"/>
          <cell r="BR3"/>
          <cell r="BS3"/>
        </row>
        <row r="4">
          <cell r="AP4" t="str">
            <v>leden</v>
          </cell>
          <cell r="AQ4" t="str">
            <v>únor</v>
          </cell>
          <cell r="AR4" t="str">
            <v>březen</v>
          </cell>
          <cell r="AS4" t="str">
            <v xml:space="preserve">duben </v>
          </cell>
          <cell r="AT4" t="str">
            <v xml:space="preserve">květen </v>
          </cell>
          <cell r="AU4" t="str">
            <v>červen</v>
          </cell>
          <cell r="AV4" t="str">
            <v>červenec</v>
          </cell>
          <cell r="AW4" t="str">
            <v>srpen</v>
          </cell>
          <cell r="AX4" t="str">
            <v>září</v>
          </cell>
          <cell r="AY4" t="str">
            <v>říjen</v>
          </cell>
          <cell r="AZ4" t="str">
            <v>listopad</v>
          </cell>
          <cell r="BA4" t="str">
            <v>prosinec</v>
          </cell>
          <cell r="BB4" t="str">
            <v>leden</v>
          </cell>
          <cell r="BC4" t="str">
            <v>unor</v>
          </cell>
          <cell r="BD4" t="str">
            <v>březen</v>
          </cell>
          <cell r="BE4" t="str">
            <v>duben</v>
          </cell>
          <cell r="BF4" t="str">
            <v>květen</v>
          </cell>
          <cell r="BG4" t="str">
            <v>červen</v>
          </cell>
          <cell r="BH4" t="str">
            <v>červenec</v>
          </cell>
          <cell r="BI4" t="str">
            <v>srpen</v>
          </cell>
          <cell r="BJ4" t="str">
            <v>září</v>
          </cell>
          <cell r="BK4" t="str">
            <v>říjen</v>
          </cell>
          <cell r="BL4" t="str">
            <v>listopad</v>
          </cell>
          <cell r="BM4" t="str">
            <v>prosinec</v>
          </cell>
          <cell r="BN4" t="str">
            <v>leden</v>
          </cell>
          <cell r="BO4" t="str">
            <v>únor</v>
          </cell>
          <cell r="BP4" t="str">
            <v>březen</v>
          </cell>
          <cell r="BQ4" t="str">
            <v>duben</v>
          </cell>
          <cell r="BR4" t="str">
            <v>květen</v>
          </cell>
          <cell r="BS4" t="str">
            <v>červen</v>
          </cell>
        </row>
        <row r="95">
          <cell r="AP95">
            <v>1296</v>
          </cell>
          <cell r="AQ95">
            <v>1148</v>
          </cell>
          <cell r="AR95">
            <v>1283</v>
          </cell>
          <cell r="AS95">
            <v>494</v>
          </cell>
          <cell r="AT95">
            <v>802</v>
          </cell>
          <cell r="AU95">
            <v>1535</v>
          </cell>
          <cell r="AV95">
            <v>1308</v>
          </cell>
          <cell r="AW95">
            <v>1767</v>
          </cell>
          <cell r="AX95">
            <v>1493</v>
          </cell>
          <cell r="AY95">
            <v>1712</v>
          </cell>
          <cell r="AZ95">
            <v>1051</v>
          </cell>
          <cell r="BA95">
            <v>1849</v>
          </cell>
          <cell r="BB95">
            <v>1677</v>
          </cell>
          <cell r="BC95">
            <v>1160</v>
          </cell>
          <cell r="BD95">
            <v>1939</v>
          </cell>
          <cell r="BE95">
            <v>993</v>
          </cell>
          <cell r="BF95">
            <v>1470</v>
          </cell>
          <cell r="BG95">
            <v>1534</v>
          </cell>
          <cell r="BH95">
            <v>2014</v>
          </cell>
          <cell r="BI95">
            <v>1003</v>
          </cell>
          <cell r="BJ95">
            <v>1713</v>
          </cell>
          <cell r="BK95">
            <v>1873</v>
          </cell>
          <cell r="BL95">
            <v>1212</v>
          </cell>
          <cell r="BM95">
            <v>901</v>
          </cell>
          <cell r="BN95">
            <v>1653</v>
          </cell>
          <cell r="BO95">
            <v>593</v>
          </cell>
          <cell r="BP95">
            <v>772</v>
          </cell>
          <cell r="BQ95">
            <v>1146</v>
          </cell>
          <cell r="BR95">
            <v>511</v>
          </cell>
          <cell r="BS95">
            <v>444</v>
          </cell>
        </row>
      </sheetData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  <sheetName val="výpočty ROČENKA 2013"/>
      <sheetName val="součet RIP a RIP Odborná praxe"/>
      <sheetName val="List1"/>
    </sheetNames>
    <sheetDataSet>
      <sheetData sheetId="0">
        <row r="101">
          <cell r="E101">
            <v>3020</v>
          </cell>
          <cell r="F101">
            <v>50</v>
          </cell>
          <cell r="J101">
            <v>2813</v>
          </cell>
          <cell r="K101">
            <v>46</v>
          </cell>
          <cell r="T101">
            <v>197</v>
          </cell>
          <cell r="U101">
            <v>1</v>
          </cell>
          <cell r="Y101">
            <v>228</v>
          </cell>
          <cell r="Z101">
            <v>77</v>
          </cell>
          <cell r="AI101">
            <v>4145</v>
          </cell>
          <cell r="AJ101">
            <v>122</v>
          </cell>
          <cell r="AN101">
            <v>4050</v>
          </cell>
          <cell r="AO101">
            <v>117</v>
          </cell>
          <cell r="AX101">
            <v>2751</v>
          </cell>
          <cell r="AY101">
            <v>72</v>
          </cell>
          <cell r="BH101">
            <v>49</v>
          </cell>
          <cell r="BI101">
            <v>0</v>
          </cell>
          <cell r="BM101">
            <v>28</v>
          </cell>
          <cell r="BN101">
            <v>0</v>
          </cell>
          <cell r="BW101">
            <v>1206</v>
          </cell>
          <cell r="BX101">
            <v>0</v>
          </cell>
          <cell r="CB101">
            <v>1111</v>
          </cell>
          <cell r="CC101">
            <v>62</v>
          </cell>
          <cell r="CL101">
            <v>45</v>
          </cell>
          <cell r="CM101">
            <v>0</v>
          </cell>
          <cell r="CQ101">
            <v>74</v>
          </cell>
          <cell r="CR101">
            <v>21</v>
          </cell>
          <cell r="DF101">
            <v>129</v>
          </cell>
          <cell r="DG101">
            <v>6</v>
          </cell>
          <cell r="DP101">
            <v>21</v>
          </cell>
          <cell r="DQ101">
            <v>2</v>
          </cell>
          <cell r="EE101">
            <v>8873</v>
          </cell>
          <cell r="EF101">
            <v>350</v>
          </cell>
          <cell r="ET101">
            <v>8204</v>
          </cell>
          <cell r="EU101">
            <v>978</v>
          </cell>
          <cell r="FI101">
            <v>2039</v>
          </cell>
          <cell r="FJ101">
            <v>148</v>
          </cell>
          <cell r="FS101">
            <v>38498</v>
          </cell>
          <cell r="FT101">
            <v>1290</v>
          </cell>
          <cell r="GR101">
            <v>4130</v>
          </cell>
          <cell r="GS101">
            <v>2396</v>
          </cell>
          <cell r="HB101">
            <v>2674</v>
          </cell>
          <cell r="HC101">
            <v>1363</v>
          </cell>
          <cell r="HQ101">
            <v>1387</v>
          </cell>
          <cell r="HR101">
            <v>364</v>
          </cell>
          <cell r="IA101">
            <v>1821</v>
          </cell>
          <cell r="IB101">
            <v>1047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</sheetNames>
    <sheetDataSet>
      <sheetData sheetId="0">
        <row r="101">
          <cell r="E101">
            <v>2955</v>
          </cell>
          <cell r="F101">
            <v>309</v>
          </cell>
          <cell r="J101">
            <v>2643</v>
          </cell>
          <cell r="K101">
            <v>192</v>
          </cell>
          <cell r="T101">
            <v>135</v>
          </cell>
          <cell r="U101">
            <v>9</v>
          </cell>
          <cell r="Y101">
            <v>200</v>
          </cell>
          <cell r="Z101">
            <v>98</v>
          </cell>
          <cell r="AI101">
            <v>3999</v>
          </cell>
          <cell r="AJ101">
            <v>666</v>
          </cell>
          <cell r="AN101">
            <v>3906</v>
          </cell>
          <cell r="AO101">
            <v>668</v>
          </cell>
          <cell r="AX101">
            <v>2744</v>
          </cell>
          <cell r="AY101">
            <v>198</v>
          </cell>
          <cell r="BH101">
            <v>12</v>
          </cell>
          <cell r="BI101">
            <v>0</v>
          </cell>
          <cell r="BM101">
            <v>1</v>
          </cell>
          <cell r="BN101">
            <v>0</v>
          </cell>
          <cell r="BW101">
            <v>1238</v>
          </cell>
          <cell r="BX101">
            <v>52</v>
          </cell>
          <cell r="CB101">
            <v>1142</v>
          </cell>
          <cell r="CC101">
            <v>117</v>
          </cell>
          <cell r="CL101">
            <v>49</v>
          </cell>
          <cell r="CM101">
            <v>4</v>
          </cell>
          <cell r="CQ101">
            <v>93</v>
          </cell>
          <cell r="CR101">
            <v>79</v>
          </cell>
          <cell r="DF101">
            <v>122</v>
          </cell>
          <cell r="DG101">
            <v>13</v>
          </cell>
          <cell r="DP101">
            <v>17</v>
          </cell>
          <cell r="DQ101">
            <v>2</v>
          </cell>
          <cell r="EE101">
            <v>8004</v>
          </cell>
          <cell r="EF101">
            <v>632</v>
          </cell>
          <cell r="ET101">
            <v>7547</v>
          </cell>
          <cell r="EU101">
            <v>1238</v>
          </cell>
          <cell r="FI101">
            <v>2110</v>
          </cell>
          <cell r="FJ101">
            <v>282</v>
          </cell>
          <cell r="FS101">
            <v>38844</v>
          </cell>
          <cell r="FT101">
            <v>1690</v>
          </cell>
          <cell r="GR101">
            <v>4824</v>
          </cell>
          <cell r="GS101">
            <v>3465</v>
          </cell>
          <cell r="HB101">
            <v>2847</v>
          </cell>
          <cell r="HC101">
            <v>2221</v>
          </cell>
          <cell r="HQ101">
            <v>2012</v>
          </cell>
          <cell r="HR101">
            <v>1014</v>
          </cell>
          <cell r="IA101">
            <v>2894</v>
          </cell>
          <cell r="IB101">
            <v>3433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součet CHD a CHM"/>
      <sheetName val="APZ"/>
      <sheetName val="NUTS2"/>
    </sheetNames>
    <sheetDataSet>
      <sheetData sheetId="0">
        <row r="101">
          <cell r="E101">
            <v>3309</v>
          </cell>
          <cell r="F101">
            <v>1309</v>
          </cell>
          <cell r="J101">
            <v>2736</v>
          </cell>
          <cell r="K101">
            <v>902</v>
          </cell>
          <cell r="T101">
            <v>135</v>
          </cell>
          <cell r="U101">
            <v>9</v>
          </cell>
          <cell r="Y101">
            <v>199</v>
          </cell>
          <cell r="Z101">
            <v>98</v>
          </cell>
          <cell r="AI101">
            <v>4304</v>
          </cell>
          <cell r="AJ101">
            <v>1493</v>
          </cell>
          <cell r="AN101">
            <v>4179</v>
          </cell>
          <cell r="AO101">
            <v>1514</v>
          </cell>
          <cell r="AX101">
            <v>2835</v>
          </cell>
          <cell r="AY101">
            <v>437</v>
          </cell>
          <cell r="BH101">
            <v>12</v>
          </cell>
          <cell r="BI101">
            <v>0</v>
          </cell>
          <cell r="BM101">
            <v>1</v>
          </cell>
          <cell r="BN101">
            <v>0</v>
          </cell>
          <cell r="BW101">
            <v>1281</v>
          </cell>
          <cell r="BX101">
            <v>103</v>
          </cell>
          <cell r="CB101">
            <v>1169</v>
          </cell>
          <cell r="CC101">
            <v>171</v>
          </cell>
          <cell r="CL101">
            <v>49</v>
          </cell>
          <cell r="CM101">
            <v>5</v>
          </cell>
          <cell r="CQ101">
            <v>99</v>
          </cell>
          <cell r="CR101">
            <v>85</v>
          </cell>
          <cell r="DF101">
            <v>118</v>
          </cell>
          <cell r="DG101">
            <v>31</v>
          </cell>
          <cell r="DP101">
            <v>16</v>
          </cell>
          <cell r="DQ101">
            <v>3</v>
          </cell>
          <cell r="EE101">
            <v>7186</v>
          </cell>
          <cell r="EF101">
            <v>2200</v>
          </cell>
          <cell r="ET101">
            <v>7767</v>
          </cell>
          <cell r="EU101">
            <v>2568</v>
          </cell>
          <cell r="FI101">
            <v>2101</v>
          </cell>
          <cell r="FJ101">
            <v>438</v>
          </cell>
          <cell r="FS101">
            <v>39497</v>
          </cell>
          <cell r="FT101">
            <v>2353</v>
          </cell>
          <cell r="GR101">
            <v>4701</v>
          </cell>
          <cell r="GS101">
            <v>3988</v>
          </cell>
          <cell r="HB101">
            <v>3571</v>
          </cell>
          <cell r="HC101">
            <v>3704</v>
          </cell>
          <cell r="HQ101">
            <v>2614</v>
          </cell>
          <cell r="HR101">
            <v>1639</v>
          </cell>
          <cell r="IA101">
            <v>3766</v>
          </cell>
          <cell r="IB101">
            <v>6481</v>
          </cell>
          <cell r="IF101">
            <v>44</v>
          </cell>
          <cell r="IG101">
            <v>44</v>
          </cell>
          <cell r="IK101">
            <v>8</v>
          </cell>
          <cell r="IL101">
            <v>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2" sqref="D2"/>
    </sheetView>
  </sheetViews>
  <sheetFormatPr defaultRowHeight="15"/>
  <cols>
    <col min="1" max="1" width="13.140625" customWidth="1"/>
    <col min="2" max="2" width="72.5703125" customWidth="1"/>
  </cols>
  <sheetData>
    <row r="1" spans="1:2" ht="30" customHeight="1">
      <c r="A1" s="446" t="s">
        <v>141</v>
      </c>
      <c r="B1" s="446"/>
    </row>
    <row r="2" spans="1:2" ht="22.5" customHeight="1">
      <c r="A2" t="s">
        <v>134</v>
      </c>
      <c r="B2" t="s">
        <v>343</v>
      </c>
    </row>
    <row r="3" spans="1:2" ht="22.5" customHeight="1">
      <c r="A3" t="s">
        <v>135</v>
      </c>
      <c r="B3" t="s">
        <v>327</v>
      </c>
    </row>
    <row r="4" spans="1:2" ht="22.5" customHeight="1">
      <c r="A4" t="s">
        <v>138</v>
      </c>
      <c r="B4" t="s">
        <v>322</v>
      </c>
    </row>
    <row r="5" spans="1:2" ht="22.5" customHeight="1">
      <c r="A5" t="s">
        <v>137</v>
      </c>
      <c r="B5" t="s">
        <v>323</v>
      </c>
    </row>
    <row r="6" spans="1:2" ht="22.5" customHeight="1">
      <c r="A6" t="s">
        <v>344</v>
      </c>
      <c r="B6" t="s">
        <v>345</v>
      </c>
    </row>
    <row r="7" spans="1:2" ht="22.5" customHeight="1">
      <c r="A7" t="s">
        <v>346</v>
      </c>
      <c r="B7" t="s">
        <v>372</v>
      </c>
    </row>
    <row r="8" spans="1:2" ht="22.5" customHeight="1">
      <c r="A8" t="s">
        <v>368</v>
      </c>
      <c r="B8" t="s">
        <v>370</v>
      </c>
    </row>
    <row r="9" spans="1:2" ht="22.5" customHeight="1">
      <c r="A9" t="s">
        <v>369</v>
      </c>
      <c r="B9" t="s">
        <v>371</v>
      </c>
    </row>
    <row r="10" spans="1:2" ht="22.5" customHeight="1">
      <c r="A10" t="s">
        <v>136</v>
      </c>
      <c r="B10" t="s">
        <v>324</v>
      </c>
    </row>
    <row r="11" spans="1:2" ht="22.5" customHeight="1">
      <c r="A11" t="s">
        <v>325</v>
      </c>
      <c r="B11" t="s">
        <v>342</v>
      </c>
    </row>
    <row r="12" spans="1:2" ht="22.5" customHeight="1">
      <c r="A12" t="s">
        <v>326</v>
      </c>
      <c r="B12" t="s">
        <v>328</v>
      </c>
    </row>
    <row r="13" spans="1:2" ht="22.5" customHeight="1">
      <c r="A13" t="s">
        <v>329</v>
      </c>
      <c r="B13" t="s">
        <v>211</v>
      </c>
    </row>
    <row r="14" spans="1:2" ht="22.5" customHeight="1">
      <c r="A14" t="s">
        <v>139</v>
      </c>
      <c r="B14" t="s">
        <v>278</v>
      </c>
    </row>
    <row r="15" spans="1:2" ht="22.5" customHeight="1">
      <c r="A15" t="s">
        <v>140</v>
      </c>
      <c r="B15" t="s">
        <v>273</v>
      </c>
    </row>
    <row r="16" spans="1:2" ht="22.5" customHeight="1">
      <c r="A16" t="s">
        <v>331</v>
      </c>
      <c r="B16" t="s">
        <v>330</v>
      </c>
    </row>
    <row r="17" spans="1:2" ht="22.5" customHeight="1">
      <c r="A17" t="s">
        <v>332</v>
      </c>
      <c r="B17" t="s">
        <v>335</v>
      </c>
    </row>
    <row r="18" spans="1:2" ht="22.5" customHeight="1">
      <c r="A18" t="s">
        <v>333</v>
      </c>
      <c r="B18" t="s">
        <v>252</v>
      </c>
    </row>
    <row r="19" spans="1:2" ht="22.5" customHeight="1">
      <c r="A19" t="s">
        <v>334</v>
      </c>
      <c r="B19" t="s">
        <v>336</v>
      </c>
    </row>
    <row r="20" spans="1:2" ht="22.5" customHeight="1">
      <c r="A20" t="s">
        <v>338</v>
      </c>
      <c r="B20" t="s">
        <v>337</v>
      </c>
    </row>
    <row r="21" spans="1:2" ht="22.5" customHeight="1">
      <c r="A21" t="s">
        <v>339</v>
      </c>
      <c r="B21" t="s">
        <v>262</v>
      </c>
    </row>
    <row r="22" spans="1:2" ht="22.5" customHeight="1">
      <c r="A22" t="s">
        <v>340</v>
      </c>
      <c r="B22" s="356" t="s">
        <v>341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"/>
  <sheetViews>
    <sheetView workbookViewId="0">
      <selection activeCell="L10" sqref="L10"/>
    </sheetView>
  </sheetViews>
  <sheetFormatPr defaultRowHeight="15"/>
  <sheetData>
    <row r="1" spans="1:11" ht="36" customHeight="1">
      <c r="A1" s="495" t="s">
        <v>367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</row>
  </sheetData>
  <mergeCells count="1">
    <mergeCell ref="A1:K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6" orientation="portrait" horizontalDpi="4294967294" r:id="rId1"/>
  <headerFooter>
    <oddHeader>&amp;RPříloha č. 3f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9"/>
  <sheetViews>
    <sheetView zoomScale="80" zoomScaleNormal="80" workbookViewId="0">
      <selection activeCell="I14" sqref="I14"/>
    </sheetView>
  </sheetViews>
  <sheetFormatPr defaultRowHeight="15"/>
  <cols>
    <col min="1" max="3" width="20.28515625" customWidth="1"/>
    <col min="4" max="4" width="14.140625" customWidth="1"/>
    <col min="5" max="7" width="12.5703125" customWidth="1"/>
    <col min="9" max="9" width="58" customWidth="1"/>
    <col min="10" max="10" width="51.7109375" customWidth="1"/>
  </cols>
  <sheetData>
    <row r="1" spans="1:7" ht="52.5" customHeight="1" thickBot="1">
      <c r="A1" s="502" t="s">
        <v>268</v>
      </c>
      <c r="B1" s="502"/>
      <c r="C1" s="502"/>
      <c r="D1" s="502"/>
      <c r="E1" s="502"/>
      <c r="F1" s="502"/>
      <c r="G1" s="502"/>
    </row>
    <row r="2" spans="1:7" ht="30" customHeight="1">
      <c r="A2" s="523" t="s">
        <v>348</v>
      </c>
      <c r="B2" s="524"/>
      <c r="C2" s="525"/>
      <c r="D2" s="521" t="s">
        <v>95</v>
      </c>
      <c r="E2" s="522"/>
      <c r="F2" s="503">
        <v>385</v>
      </c>
      <c r="G2" s="504"/>
    </row>
    <row r="3" spans="1:7" ht="30" customHeight="1" thickBot="1">
      <c r="A3" s="526"/>
      <c r="B3" s="527"/>
      <c r="C3" s="528"/>
      <c r="D3" s="537" t="s">
        <v>96</v>
      </c>
      <c r="E3" s="538"/>
      <c r="F3" s="498">
        <v>105</v>
      </c>
      <c r="G3" s="499"/>
    </row>
    <row r="4" spans="1:7" ht="30" customHeight="1" thickBot="1">
      <c r="A4" s="529"/>
      <c r="B4" s="530"/>
      <c r="C4" s="531"/>
      <c r="D4" s="539" t="s">
        <v>88</v>
      </c>
      <c r="E4" s="540"/>
      <c r="F4" s="500">
        <v>490</v>
      </c>
      <c r="G4" s="501"/>
    </row>
    <row r="5" spans="1:7" ht="32.25" customHeight="1">
      <c r="A5" s="523" t="s">
        <v>264</v>
      </c>
      <c r="B5" s="524"/>
      <c r="C5" s="525"/>
      <c r="D5" s="521" t="s">
        <v>97</v>
      </c>
      <c r="E5" s="522"/>
      <c r="F5" s="503">
        <v>334</v>
      </c>
      <c r="G5" s="504"/>
    </row>
    <row r="6" spans="1:7" ht="32.25" customHeight="1">
      <c r="A6" s="526"/>
      <c r="B6" s="527"/>
      <c r="C6" s="528"/>
      <c r="D6" s="535" t="s">
        <v>98</v>
      </c>
      <c r="E6" s="536"/>
      <c r="F6" s="496">
        <v>121</v>
      </c>
      <c r="G6" s="497"/>
    </row>
    <row r="7" spans="1:7" ht="32.25" customHeight="1" thickBot="1">
      <c r="A7" s="526"/>
      <c r="B7" s="527"/>
      <c r="C7" s="528"/>
      <c r="D7" s="537" t="s">
        <v>99</v>
      </c>
      <c r="E7" s="538"/>
      <c r="F7" s="498">
        <v>40</v>
      </c>
      <c r="G7" s="499"/>
    </row>
    <row r="8" spans="1:7" ht="30" customHeight="1" thickBot="1">
      <c r="A8" s="529"/>
      <c r="B8" s="530"/>
      <c r="C8" s="531"/>
      <c r="D8" s="539" t="s">
        <v>88</v>
      </c>
      <c r="E8" s="540"/>
      <c r="F8" s="500">
        <v>495</v>
      </c>
      <c r="G8" s="501"/>
    </row>
    <row r="9" spans="1:7" ht="36" customHeight="1" thickBot="1">
      <c r="A9" s="532" t="s">
        <v>265</v>
      </c>
      <c r="B9" s="533"/>
      <c r="C9" s="534"/>
      <c r="D9" s="541" t="s">
        <v>88</v>
      </c>
      <c r="E9" s="542"/>
      <c r="F9" s="500">
        <v>110</v>
      </c>
      <c r="G9" s="501"/>
    </row>
    <row r="10" spans="1:7" ht="15.75">
      <c r="A10" s="142"/>
      <c r="B10" s="142"/>
      <c r="C10" s="142"/>
      <c r="D10" s="142"/>
      <c r="E10" s="142"/>
      <c r="F10" s="142"/>
      <c r="G10" s="142"/>
    </row>
    <row r="11" spans="1:7" ht="15.75">
      <c r="A11" s="142"/>
      <c r="B11" s="142"/>
      <c r="C11" s="142"/>
      <c r="D11" s="142"/>
      <c r="E11" s="142"/>
      <c r="F11" s="142"/>
      <c r="G11" s="142"/>
    </row>
    <row r="12" spans="1:7" ht="15.75">
      <c r="A12" s="142"/>
      <c r="B12" s="142"/>
      <c r="C12" s="142"/>
      <c r="D12" s="142"/>
      <c r="E12" s="142"/>
      <c r="F12" s="142"/>
      <c r="G12" s="142"/>
    </row>
    <row r="13" spans="1:7" ht="36" customHeight="1" thickBot="1">
      <c r="A13" s="467" t="s">
        <v>267</v>
      </c>
      <c r="B13" s="467"/>
      <c r="C13" s="467"/>
      <c r="D13" s="467"/>
      <c r="E13" s="467"/>
      <c r="F13" s="467"/>
      <c r="G13" s="467"/>
    </row>
    <row r="14" spans="1:7" ht="30" customHeight="1">
      <c r="A14" s="511" t="s">
        <v>266</v>
      </c>
      <c r="B14" s="512"/>
      <c r="C14" s="475"/>
      <c r="D14" s="516" t="s">
        <v>106</v>
      </c>
      <c r="E14" s="518" t="s">
        <v>269</v>
      </c>
      <c r="F14" s="519"/>
      <c r="G14" s="520"/>
    </row>
    <row r="15" spans="1:7" ht="30" customHeight="1" thickBot="1">
      <c r="A15" s="513"/>
      <c r="B15" s="514"/>
      <c r="C15" s="515"/>
      <c r="D15" s="517"/>
      <c r="E15" s="342">
        <v>2014</v>
      </c>
      <c r="F15" s="343">
        <v>2013</v>
      </c>
      <c r="G15" s="344">
        <v>2012</v>
      </c>
    </row>
    <row r="16" spans="1:7" ht="27" customHeight="1">
      <c r="A16" s="505" t="s">
        <v>271</v>
      </c>
      <c r="B16" s="506"/>
      <c r="C16" s="507"/>
      <c r="D16" s="304">
        <v>374</v>
      </c>
      <c r="E16" s="335"/>
      <c r="F16" s="336"/>
      <c r="G16" s="337"/>
    </row>
    <row r="17" spans="1:7" ht="27" customHeight="1">
      <c r="A17" s="505" t="s">
        <v>275</v>
      </c>
      <c r="B17" s="506"/>
      <c r="C17" s="507"/>
      <c r="D17" s="304">
        <v>315</v>
      </c>
      <c r="E17" s="335">
        <v>161</v>
      </c>
      <c r="F17" s="336">
        <v>154</v>
      </c>
      <c r="G17" s="337"/>
    </row>
    <row r="18" spans="1:7" ht="27" customHeight="1">
      <c r="A18" s="505" t="s">
        <v>276</v>
      </c>
      <c r="B18" s="506"/>
      <c r="C18" s="507"/>
      <c r="D18" s="304">
        <v>79</v>
      </c>
      <c r="E18" s="335">
        <v>12</v>
      </c>
      <c r="F18" s="336">
        <v>59</v>
      </c>
      <c r="G18" s="337">
        <v>8</v>
      </c>
    </row>
    <row r="19" spans="1:7" ht="27" customHeight="1" thickBot="1">
      <c r="A19" s="508" t="s">
        <v>277</v>
      </c>
      <c r="B19" s="509"/>
      <c r="C19" s="510"/>
      <c r="D19" s="338">
        <v>47</v>
      </c>
      <c r="E19" s="339">
        <v>23</v>
      </c>
      <c r="F19" s="340">
        <v>19</v>
      </c>
      <c r="G19" s="341">
        <v>5</v>
      </c>
    </row>
  </sheetData>
  <mergeCells count="28">
    <mergeCell ref="D14:D15"/>
    <mergeCell ref="E14:G14"/>
    <mergeCell ref="A13:G13"/>
    <mergeCell ref="D5:E5"/>
    <mergeCell ref="A2:C4"/>
    <mergeCell ref="A5:C8"/>
    <mergeCell ref="A9:C9"/>
    <mergeCell ref="D6:E6"/>
    <mergeCell ref="D7:E7"/>
    <mergeCell ref="D8:E8"/>
    <mergeCell ref="D9:E9"/>
    <mergeCell ref="D2:E2"/>
    <mergeCell ref="D3:E3"/>
    <mergeCell ref="D4:E4"/>
    <mergeCell ref="F2:G2"/>
    <mergeCell ref="F3:G3"/>
    <mergeCell ref="A16:C16"/>
    <mergeCell ref="A17:C17"/>
    <mergeCell ref="A18:C18"/>
    <mergeCell ref="A19:C19"/>
    <mergeCell ref="A14:C15"/>
    <mergeCell ref="F6:G6"/>
    <mergeCell ref="F7:G7"/>
    <mergeCell ref="F8:G8"/>
    <mergeCell ref="F9:G9"/>
    <mergeCell ref="A1:G1"/>
    <mergeCell ref="F4:G4"/>
    <mergeCell ref="F5:G5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7" orientation="portrait" horizontalDpi="4294967294" r:id="rId1"/>
  <headerFooter>
    <oddHeader>&amp;RPříloha č. 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73"/>
  <sheetViews>
    <sheetView zoomScale="20" zoomScaleNormal="20" workbookViewId="0">
      <selection activeCell="AS31" sqref="AS31"/>
    </sheetView>
  </sheetViews>
  <sheetFormatPr defaultRowHeight="15"/>
  <cols>
    <col min="1" max="1" width="64.5703125" customWidth="1"/>
    <col min="2" max="29" width="24.28515625" customWidth="1"/>
  </cols>
  <sheetData>
    <row r="1" spans="1:29" ht="87" customHeight="1">
      <c r="A1" s="550" t="s">
        <v>183</v>
      </c>
      <c r="B1" s="550"/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</row>
    <row r="2" spans="1:29" ht="87" customHeight="1" thickBot="1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</row>
    <row r="3" spans="1:29" ht="204.75" customHeight="1" thickBot="1">
      <c r="A3" s="570" t="s">
        <v>270</v>
      </c>
      <c r="B3" s="573" t="s">
        <v>161</v>
      </c>
      <c r="C3" s="574"/>
      <c r="D3" s="574"/>
      <c r="E3" s="574"/>
      <c r="F3" s="573" t="s">
        <v>162</v>
      </c>
      <c r="G3" s="574"/>
      <c r="H3" s="574"/>
      <c r="I3" s="577"/>
      <c r="J3" s="573" t="s">
        <v>163</v>
      </c>
      <c r="K3" s="574"/>
      <c r="L3" s="574"/>
      <c r="M3" s="577"/>
      <c r="N3" s="573" t="s">
        <v>164</v>
      </c>
      <c r="O3" s="574"/>
      <c r="P3" s="564" t="s">
        <v>263</v>
      </c>
      <c r="Q3" s="566"/>
      <c r="R3" s="566"/>
      <c r="S3" s="565"/>
      <c r="T3" s="564" t="s">
        <v>165</v>
      </c>
      <c r="U3" s="565"/>
      <c r="V3" s="566" t="s">
        <v>166</v>
      </c>
      <c r="W3" s="566"/>
      <c r="X3" s="564" t="s">
        <v>167</v>
      </c>
      <c r="Y3" s="566"/>
      <c r="Z3" s="566"/>
      <c r="AA3" s="565"/>
      <c r="AB3" s="358"/>
      <c r="AC3" s="358"/>
    </row>
    <row r="4" spans="1:29" ht="112.5" customHeight="1" thickTop="1">
      <c r="A4" s="571"/>
      <c r="B4" s="567" t="s">
        <v>82</v>
      </c>
      <c r="C4" s="569"/>
      <c r="D4" s="567" t="s">
        <v>83</v>
      </c>
      <c r="E4" s="567"/>
      <c r="F4" s="568" t="s">
        <v>82</v>
      </c>
      <c r="G4" s="569"/>
      <c r="H4" s="567" t="s">
        <v>83</v>
      </c>
      <c r="I4" s="569"/>
      <c r="J4" s="568" t="s">
        <v>82</v>
      </c>
      <c r="K4" s="569"/>
      <c r="L4" s="567" t="s">
        <v>83</v>
      </c>
      <c r="M4" s="569"/>
      <c r="N4" s="568" t="s">
        <v>83</v>
      </c>
      <c r="O4" s="567"/>
      <c r="P4" s="568" t="s">
        <v>82</v>
      </c>
      <c r="Q4" s="569"/>
      <c r="R4" s="567" t="s">
        <v>83</v>
      </c>
      <c r="S4" s="567"/>
      <c r="T4" s="568" t="s">
        <v>83</v>
      </c>
      <c r="U4" s="569"/>
      <c r="V4" s="567" t="s">
        <v>168</v>
      </c>
      <c r="W4" s="567"/>
      <c r="X4" s="568" t="s">
        <v>82</v>
      </c>
      <c r="Y4" s="569"/>
      <c r="Z4" s="567" t="s">
        <v>83</v>
      </c>
      <c r="AA4" s="569"/>
      <c r="AB4" s="358"/>
      <c r="AC4" s="358"/>
    </row>
    <row r="5" spans="1:29" ht="82.5" customHeight="1">
      <c r="A5" s="571"/>
      <c r="B5" s="546" t="s">
        <v>357</v>
      </c>
      <c r="C5" s="543" t="s">
        <v>358</v>
      </c>
      <c r="D5" s="546" t="s">
        <v>357</v>
      </c>
      <c r="E5" s="543" t="s">
        <v>358</v>
      </c>
      <c r="F5" s="546" t="s">
        <v>357</v>
      </c>
      <c r="G5" s="543" t="s">
        <v>358</v>
      </c>
      <c r="H5" s="546" t="s">
        <v>357</v>
      </c>
      <c r="I5" s="543" t="s">
        <v>358</v>
      </c>
      <c r="J5" s="546" t="s">
        <v>357</v>
      </c>
      <c r="K5" s="543" t="s">
        <v>358</v>
      </c>
      <c r="L5" s="546" t="s">
        <v>357</v>
      </c>
      <c r="M5" s="543" t="s">
        <v>358</v>
      </c>
      <c r="N5" s="546" t="s">
        <v>357</v>
      </c>
      <c r="O5" s="543" t="s">
        <v>358</v>
      </c>
      <c r="P5" s="546" t="s">
        <v>357</v>
      </c>
      <c r="Q5" s="543" t="s">
        <v>358</v>
      </c>
      <c r="R5" s="546" t="s">
        <v>357</v>
      </c>
      <c r="S5" s="543" t="s">
        <v>358</v>
      </c>
      <c r="T5" s="546" t="s">
        <v>357</v>
      </c>
      <c r="U5" s="543" t="s">
        <v>358</v>
      </c>
      <c r="V5" s="546" t="s">
        <v>357</v>
      </c>
      <c r="W5" s="543" t="s">
        <v>358</v>
      </c>
      <c r="X5" s="546" t="s">
        <v>357</v>
      </c>
      <c r="Y5" s="543" t="s">
        <v>358</v>
      </c>
      <c r="Z5" s="546" t="s">
        <v>357</v>
      </c>
      <c r="AA5" s="543" t="s">
        <v>358</v>
      </c>
      <c r="AB5" s="358"/>
      <c r="AC5" s="358"/>
    </row>
    <row r="6" spans="1:29" ht="82.5" customHeight="1">
      <c r="A6" s="571"/>
      <c r="B6" s="547"/>
      <c r="C6" s="544"/>
      <c r="D6" s="547"/>
      <c r="E6" s="544"/>
      <c r="F6" s="547"/>
      <c r="G6" s="544"/>
      <c r="H6" s="547"/>
      <c r="I6" s="544"/>
      <c r="J6" s="547"/>
      <c r="K6" s="544"/>
      <c r="L6" s="547"/>
      <c r="M6" s="544"/>
      <c r="N6" s="547"/>
      <c r="O6" s="544"/>
      <c r="P6" s="547"/>
      <c r="Q6" s="544"/>
      <c r="R6" s="547"/>
      <c r="S6" s="544"/>
      <c r="T6" s="547"/>
      <c r="U6" s="544"/>
      <c r="V6" s="547"/>
      <c r="W6" s="544"/>
      <c r="X6" s="547"/>
      <c r="Y6" s="544"/>
      <c r="Z6" s="547"/>
      <c r="AA6" s="544"/>
      <c r="AB6" s="358"/>
      <c r="AC6" s="358"/>
    </row>
    <row r="7" spans="1:29" ht="82.5" customHeight="1" thickBot="1">
      <c r="A7" s="572"/>
      <c r="B7" s="548"/>
      <c r="C7" s="545"/>
      <c r="D7" s="548"/>
      <c r="E7" s="545"/>
      <c r="F7" s="548"/>
      <c r="G7" s="545"/>
      <c r="H7" s="548"/>
      <c r="I7" s="545"/>
      <c r="J7" s="548"/>
      <c r="K7" s="545"/>
      <c r="L7" s="548"/>
      <c r="M7" s="545"/>
      <c r="N7" s="548"/>
      <c r="O7" s="545"/>
      <c r="P7" s="548"/>
      <c r="Q7" s="545"/>
      <c r="R7" s="548"/>
      <c r="S7" s="545"/>
      <c r="T7" s="548"/>
      <c r="U7" s="545"/>
      <c r="V7" s="548"/>
      <c r="W7" s="545"/>
      <c r="X7" s="548"/>
      <c r="Y7" s="545"/>
      <c r="Z7" s="548"/>
      <c r="AA7" s="545"/>
      <c r="AB7" s="358"/>
      <c r="AC7" s="358"/>
    </row>
    <row r="8" spans="1:29" ht="93.75" customHeight="1">
      <c r="A8" s="359" t="s">
        <v>1</v>
      </c>
      <c r="B8" s="360">
        <v>26</v>
      </c>
      <c r="C8" s="361">
        <v>28</v>
      </c>
      <c r="D8" s="362">
        <v>17</v>
      </c>
      <c r="E8" s="363">
        <v>18</v>
      </c>
      <c r="F8" s="362">
        <v>6</v>
      </c>
      <c r="G8" s="361">
        <v>3</v>
      </c>
      <c r="H8" s="362">
        <v>73</v>
      </c>
      <c r="I8" s="361">
        <v>85</v>
      </c>
      <c r="J8" s="362">
        <v>81</v>
      </c>
      <c r="K8" s="361">
        <v>4</v>
      </c>
      <c r="L8" s="360">
        <v>80</v>
      </c>
      <c r="M8" s="363">
        <v>20</v>
      </c>
      <c r="N8" s="362">
        <v>54</v>
      </c>
      <c r="O8" s="361">
        <v>11</v>
      </c>
      <c r="P8" s="364">
        <v>33</v>
      </c>
      <c r="Q8" s="365">
        <v>19</v>
      </c>
      <c r="R8" s="366">
        <v>6</v>
      </c>
      <c r="S8" s="367">
        <v>0</v>
      </c>
      <c r="T8" s="366">
        <v>1</v>
      </c>
      <c r="U8" s="365">
        <v>1</v>
      </c>
      <c r="V8" s="366">
        <v>0</v>
      </c>
      <c r="W8" s="367">
        <v>0</v>
      </c>
      <c r="X8" s="366">
        <v>33</v>
      </c>
      <c r="Y8" s="365">
        <v>33</v>
      </c>
      <c r="Z8" s="366">
        <v>14</v>
      </c>
      <c r="AA8" s="365">
        <v>16</v>
      </c>
      <c r="AB8" s="368"/>
      <c r="AC8" s="368"/>
    </row>
    <row r="9" spans="1:29" ht="93.75" customHeight="1">
      <c r="A9" s="369" t="s">
        <v>2</v>
      </c>
      <c r="B9" s="364">
        <v>517</v>
      </c>
      <c r="C9" s="370">
        <v>415</v>
      </c>
      <c r="D9" s="366">
        <v>514</v>
      </c>
      <c r="E9" s="371">
        <v>381</v>
      </c>
      <c r="F9" s="366">
        <v>1</v>
      </c>
      <c r="G9" s="370">
        <v>0</v>
      </c>
      <c r="H9" s="366">
        <v>0</v>
      </c>
      <c r="I9" s="370">
        <v>0</v>
      </c>
      <c r="J9" s="364">
        <v>350</v>
      </c>
      <c r="K9" s="370">
        <v>170</v>
      </c>
      <c r="L9" s="366">
        <v>344</v>
      </c>
      <c r="M9" s="371">
        <v>169</v>
      </c>
      <c r="N9" s="366">
        <v>209</v>
      </c>
      <c r="O9" s="370">
        <v>75</v>
      </c>
      <c r="P9" s="364">
        <v>17</v>
      </c>
      <c r="Q9" s="370">
        <v>2</v>
      </c>
      <c r="R9" s="366">
        <v>17</v>
      </c>
      <c r="S9" s="371">
        <v>5</v>
      </c>
      <c r="T9" s="366">
        <v>4</v>
      </c>
      <c r="U9" s="370">
        <v>0</v>
      </c>
      <c r="V9" s="366">
        <v>4</v>
      </c>
      <c r="W9" s="371">
        <v>4</v>
      </c>
      <c r="X9" s="366">
        <v>29</v>
      </c>
      <c r="Y9" s="370">
        <v>29</v>
      </c>
      <c r="Z9" s="366">
        <v>9</v>
      </c>
      <c r="AA9" s="370">
        <v>18</v>
      </c>
      <c r="AB9" s="368"/>
      <c r="AC9" s="368"/>
    </row>
    <row r="10" spans="1:29" ht="93.75" customHeight="1">
      <c r="A10" s="369" t="s">
        <v>3</v>
      </c>
      <c r="B10" s="364">
        <v>65</v>
      </c>
      <c r="C10" s="370">
        <v>48</v>
      </c>
      <c r="D10" s="366">
        <v>60</v>
      </c>
      <c r="E10" s="371">
        <v>49</v>
      </c>
      <c r="F10" s="366">
        <v>0</v>
      </c>
      <c r="G10" s="370">
        <v>0</v>
      </c>
      <c r="H10" s="366">
        <v>0</v>
      </c>
      <c r="I10" s="370">
        <v>0</v>
      </c>
      <c r="J10" s="364">
        <v>186</v>
      </c>
      <c r="K10" s="370">
        <v>119</v>
      </c>
      <c r="L10" s="366">
        <v>186</v>
      </c>
      <c r="M10" s="371">
        <v>119</v>
      </c>
      <c r="N10" s="366">
        <v>145</v>
      </c>
      <c r="O10" s="370">
        <v>70</v>
      </c>
      <c r="P10" s="364">
        <v>73</v>
      </c>
      <c r="Q10" s="370">
        <v>17</v>
      </c>
      <c r="R10" s="366">
        <v>70</v>
      </c>
      <c r="S10" s="371">
        <v>30</v>
      </c>
      <c r="T10" s="366">
        <v>4</v>
      </c>
      <c r="U10" s="370">
        <v>1</v>
      </c>
      <c r="V10" s="366">
        <v>5</v>
      </c>
      <c r="W10" s="371">
        <v>5</v>
      </c>
      <c r="X10" s="366">
        <v>6</v>
      </c>
      <c r="Y10" s="370">
        <v>6</v>
      </c>
      <c r="Z10" s="366">
        <v>4</v>
      </c>
      <c r="AA10" s="370">
        <v>5</v>
      </c>
      <c r="AB10" s="368"/>
      <c r="AC10" s="368"/>
    </row>
    <row r="11" spans="1:29" ht="93.75" customHeight="1">
      <c r="A11" s="369" t="s">
        <v>4</v>
      </c>
      <c r="B11" s="364">
        <v>79</v>
      </c>
      <c r="C11" s="370">
        <v>23</v>
      </c>
      <c r="D11" s="366">
        <v>79</v>
      </c>
      <c r="E11" s="371">
        <v>24</v>
      </c>
      <c r="F11" s="366">
        <v>0</v>
      </c>
      <c r="G11" s="370">
        <v>0</v>
      </c>
      <c r="H11" s="366">
        <v>0</v>
      </c>
      <c r="I11" s="370">
        <v>0</v>
      </c>
      <c r="J11" s="364">
        <v>127</v>
      </c>
      <c r="K11" s="370">
        <v>113</v>
      </c>
      <c r="L11" s="366">
        <v>149</v>
      </c>
      <c r="M11" s="371">
        <v>113</v>
      </c>
      <c r="N11" s="366">
        <v>206</v>
      </c>
      <c r="O11" s="370">
        <v>115</v>
      </c>
      <c r="P11" s="364">
        <v>52</v>
      </c>
      <c r="Q11" s="370">
        <v>16</v>
      </c>
      <c r="R11" s="366">
        <v>49</v>
      </c>
      <c r="S11" s="371">
        <v>9</v>
      </c>
      <c r="T11" s="366">
        <v>1</v>
      </c>
      <c r="U11" s="370">
        <v>0</v>
      </c>
      <c r="V11" s="366">
        <v>17</v>
      </c>
      <c r="W11" s="371">
        <v>16</v>
      </c>
      <c r="X11" s="366">
        <v>0</v>
      </c>
      <c r="Y11" s="370">
        <v>0</v>
      </c>
      <c r="Z11" s="366">
        <v>0</v>
      </c>
      <c r="AA11" s="370">
        <v>0</v>
      </c>
      <c r="AB11" s="368"/>
      <c r="AC11" s="368"/>
    </row>
    <row r="12" spans="1:29" ht="93.75" customHeight="1">
      <c r="A12" s="369" t="s">
        <v>5</v>
      </c>
      <c r="B12" s="364">
        <v>118</v>
      </c>
      <c r="C12" s="370">
        <v>23</v>
      </c>
      <c r="D12" s="366">
        <v>99</v>
      </c>
      <c r="E12" s="371">
        <v>37</v>
      </c>
      <c r="F12" s="366">
        <v>0</v>
      </c>
      <c r="G12" s="370">
        <v>0</v>
      </c>
      <c r="H12" s="366">
        <v>0</v>
      </c>
      <c r="I12" s="370">
        <v>0</v>
      </c>
      <c r="J12" s="364">
        <v>80</v>
      </c>
      <c r="K12" s="370">
        <v>63</v>
      </c>
      <c r="L12" s="366">
        <v>80</v>
      </c>
      <c r="M12" s="371">
        <v>63</v>
      </c>
      <c r="N12" s="366">
        <v>61</v>
      </c>
      <c r="O12" s="370">
        <v>27</v>
      </c>
      <c r="P12" s="364">
        <v>10</v>
      </c>
      <c r="Q12" s="370">
        <v>4</v>
      </c>
      <c r="R12" s="366">
        <v>9</v>
      </c>
      <c r="S12" s="371">
        <v>20</v>
      </c>
      <c r="T12" s="366">
        <v>5</v>
      </c>
      <c r="U12" s="370">
        <v>3</v>
      </c>
      <c r="V12" s="366">
        <v>2</v>
      </c>
      <c r="W12" s="371">
        <v>2</v>
      </c>
      <c r="X12" s="366">
        <v>10</v>
      </c>
      <c r="Y12" s="370">
        <v>10</v>
      </c>
      <c r="Z12" s="366">
        <v>10</v>
      </c>
      <c r="AA12" s="370">
        <v>11</v>
      </c>
      <c r="AB12" s="368"/>
      <c r="AC12" s="368"/>
    </row>
    <row r="13" spans="1:29" ht="93.75" customHeight="1">
      <c r="A13" s="369" t="s">
        <v>6</v>
      </c>
      <c r="B13" s="364">
        <v>1316</v>
      </c>
      <c r="C13" s="370">
        <v>1126</v>
      </c>
      <c r="D13" s="366">
        <v>1038</v>
      </c>
      <c r="E13" s="371">
        <v>931</v>
      </c>
      <c r="F13" s="366">
        <v>0</v>
      </c>
      <c r="G13" s="370">
        <v>0</v>
      </c>
      <c r="H13" s="366">
        <v>0</v>
      </c>
      <c r="I13" s="370">
        <v>0</v>
      </c>
      <c r="J13" s="364">
        <v>982</v>
      </c>
      <c r="K13" s="370">
        <v>522</v>
      </c>
      <c r="L13" s="366">
        <v>979</v>
      </c>
      <c r="M13" s="371">
        <v>522</v>
      </c>
      <c r="N13" s="366">
        <v>284</v>
      </c>
      <c r="O13" s="370">
        <v>95</v>
      </c>
      <c r="P13" s="364">
        <v>306</v>
      </c>
      <c r="Q13" s="370">
        <v>52</v>
      </c>
      <c r="R13" s="366">
        <v>239</v>
      </c>
      <c r="S13" s="371">
        <v>80</v>
      </c>
      <c r="T13" s="366">
        <v>7</v>
      </c>
      <c r="U13" s="370">
        <v>1</v>
      </c>
      <c r="V13" s="366">
        <v>6</v>
      </c>
      <c r="W13" s="371">
        <v>2</v>
      </c>
      <c r="X13" s="366">
        <v>28</v>
      </c>
      <c r="Y13" s="370">
        <v>28</v>
      </c>
      <c r="Z13" s="366">
        <v>8</v>
      </c>
      <c r="AA13" s="370">
        <v>9</v>
      </c>
      <c r="AB13" s="368"/>
      <c r="AC13" s="368"/>
    </row>
    <row r="14" spans="1:29" ht="93.75" customHeight="1">
      <c r="A14" s="369" t="s">
        <v>7</v>
      </c>
      <c r="B14" s="364">
        <v>234</v>
      </c>
      <c r="C14" s="370">
        <v>176</v>
      </c>
      <c r="D14" s="366">
        <v>242</v>
      </c>
      <c r="E14" s="371">
        <v>174</v>
      </c>
      <c r="F14" s="366">
        <v>6</v>
      </c>
      <c r="G14" s="370">
        <v>0</v>
      </c>
      <c r="H14" s="366">
        <v>6</v>
      </c>
      <c r="I14" s="370">
        <v>1</v>
      </c>
      <c r="J14" s="364">
        <v>143</v>
      </c>
      <c r="K14" s="370">
        <v>159</v>
      </c>
      <c r="L14" s="366">
        <v>139</v>
      </c>
      <c r="M14" s="371">
        <v>159</v>
      </c>
      <c r="N14" s="366">
        <v>159</v>
      </c>
      <c r="O14" s="370">
        <v>50</v>
      </c>
      <c r="P14" s="364">
        <v>84</v>
      </c>
      <c r="Q14" s="370">
        <v>32</v>
      </c>
      <c r="R14" s="366">
        <v>79</v>
      </c>
      <c r="S14" s="371">
        <v>28</v>
      </c>
      <c r="T14" s="366">
        <v>5</v>
      </c>
      <c r="U14" s="370">
        <v>2</v>
      </c>
      <c r="V14" s="366">
        <v>2</v>
      </c>
      <c r="W14" s="371">
        <v>1</v>
      </c>
      <c r="X14" s="366">
        <v>8</v>
      </c>
      <c r="Y14" s="370">
        <v>8</v>
      </c>
      <c r="Z14" s="366">
        <v>5</v>
      </c>
      <c r="AA14" s="370">
        <v>6</v>
      </c>
      <c r="AB14" s="368"/>
      <c r="AC14" s="368"/>
    </row>
    <row r="15" spans="1:29" ht="93.75" customHeight="1">
      <c r="A15" s="369" t="s">
        <v>8</v>
      </c>
      <c r="B15" s="364">
        <v>275</v>
      </c>
      <c r="C15" s="370">
        <v>145</v>
      </c>
      <c r="D15" s="366">
        <v>252</v>
      </c>
      <c r="E15" s="371">
        <v>151</v>
      </c>
      <c r="F15" s="366">
        <v>4</v>
      </c>
      <c r="G15" s="370">
        <v>3</v>
      </c>
      <c r="H15" s="366">
        <v>4</v>
      </c>
      <c r="I15" s="370">
        <v>3</v>
      </c>
      <c r="J15" s="364">
        <v>140</v>
      </c>
      <c r="K15" s="370">
        <v>120</v>
      </c>
      <c r="L15" s="366">
        <v>147</v>
      </c>
      <c r="M15" s="371">
        <v>118</v>
      </c>
      <c r="N15" s="366">
        <v>132</v>
      </c>
      <c r="O15" s="370">
        <v>61</v>
      </c>
      <c r="P15" s="364">
        <v>82</v>
      </c>
      <c r="Q15" s="370">
        <v>60</v>
      </c>
      <c r="R15" s="366">
        <v>73</v>
      </c>
      <c r="S15" s="371">
        <v>60</v>
      </c>
      <c r="T15" s="366">
        <v>8</v>
      </c>
      <c r="U15" s="370">
        <v>1</v>
      </c>
      <c r="V15" s="366">
        <v>7</v>
      </c>
      <c r="W15" s="371">
        <v>5</v>
      </c>
      <c r="X15" s="366">
        <v>22</v>
      </c>
      <c r="Y15" s="370">
        <v>22</v>
      </c>
      <c r="Z15" s="366">
        <v>21</v>
      </c>
      <c r="AA15" s="370">
        <v>22</v>
      </c>
      <c r="AB15" s="368"/>
      <c r="AC15" s="368"/>
    </row>
    <row r="16" spans="1:29" ht="93.75" customHeight="1">
      <c r="A16" s="369" t="s">
        <v>9</v>
      </c>
      <c r="B16" s="364">
        <v>305</v>
      </c>
      <c r="C16" s="370">
        <v>161</v>
      </c>
      <c r="D16" s="366">
        <v>304</v>
      </c>
      <c r="E16" s="371">
        <v>163</v>
      </c>
      <c r="F16" s="366">
        <v>0</v>
      </c>
      <c r="G16" s="370">
        <v>0</v>
      </c>
      <c r="H16" s="366">
        <v>0</v>
      </c>
      <c r="I16" s="370">
        <v>0</v>
      </c>
      <c r="J16" s="364">
        <v>449</v>
      </c>
      <c r="K16" s="370">
        <v>451</v>
      </c>
      <c r="L16" s="366">
        <v>449</v>
      </c>
      <c r="M16" s="371">
        <v>451</v>
      </c>
      <c r="N16" s="366">
        <v>125</v>
      </c>
      <c r="O16" s="370">
        <v>45</v>
      </c>
      <c r="P16" s="364">
        <v>135</v>
      </c>
      <c r="Q16" s="370">
        <v>30</v>
      </c>
      <c r="R16" s="366">
        <v>129</v>
      </c>
      <c r="S16" s="371">
        <v>28</v>
      </c>
      <c r="T16" s="366">
        <v>2</v>
      </c>
      <c r="U16" s="370">
        <v>0</v>
      </c>
      <c r="V16" s="366">
        <v>1</v>
      </c>
      <c r="W16" s="371">
        <v>1</v>
      </c>
      <c r="X16" s="366">
        <v>141</v>
      </c>
      <c r="Y16" s="370">
        <v>141</v>
      </c>
      <c r="Z16" s="366">
        <v>112</v>
      </c>
      <c r="AA16" s="370">
        <v>112</v>
      </c>
      <c r="AB16" s="368"/>
      <c r="AC16" s="368"/>
    </row>
    <row r="17" spans="1:29" ht="93.75" customHeight="1">
      <c r="A17" s="369" t="s">
        <v>169</v>
      </c>
      <c r="B17" s="364">
        <v>348</v>
      </c>
      <c r="C17" s="370">
        <v>275</v>
      </c>
      <c r="D17" s="366">
        <v>334</v>
      </c>
      <c r="E17" s="371">
        <v>283</v>
      </c>
      <c r="F17" s="366">
        <v>15</v>
      </c>
      <c r="G17" s="370">
        <v>4</v>
      </c>
      <c r="H17" s="366">
        <v>15</v>
      </c>
      <c r="I17" s="370">
        <v>4</v>
      </c>
      <c r="J17" s="364">
        <v>253</v>
      </c>
      <c r="K17" s="370">
        <v>189</v>
      </c>
      <c r="L17" s="366">
        <v>253</v>
      </c>
      <c r="M17" s="371">
        <v>189</v>
      </c>
      <c r="N17" s="366">
        <v>244</v>
      </c>
      <c r="O17" s="370">
        <v>123</v>
      </c>
      <c r="P17" s="364">
        <v>122</v>
      </c>
      <c r="Q17" s="370">
        <v>14</v>
      </c>
      <c r="R17" s="366">
        <v>132</v>
      </c>
      <c r="S17" s="371">
        <v>14</v>
      </c>
      <c r="T17" s="366">
        <v>5</v>
      </c>
      <c r="U17" s="370">
        <v>0</v>
      </c>
      <c r="V17" s="366">
        <v>8</v>
      </c>
      <c r="W17" s="371">
        <v>8</v>
      </c>
      <c r="X17" s="366">
        <v>0</v>
      </c>
      <c r="Y17" s="370">
        <v>0</v>
      </c>
      <c r="Z17" s="366">
        <v>0</v>
      </c>
      <c r="AA17" s="370">
        <v>0</v>
      </c>
      <c r="AB17" s="368"/>
      <c r="AC17" s="368"/>
    </row>
    <row r="18" spans="1:29" ht="93.75" customHeight="1">
      <c r="A18" s="369" t="s">
        <v>11</v>
      </c>
      <c r="B18" s="364">
        <v>295</v>
      </c>
      <c r="C18" s="370">
        <v>273</v>
      </c>
      <c r="D18" s="366">
        <v>265</v>
      </c>
      <c r="E18" s="371">
        <v>275</v>
      </c>
      <c r="F18" s="366">
        <v>6</v>
      </c>
      <c r="G18" s="370">
        <v>0</v>
      </c>
      <c r="H18" s="366">
        <v>6</v>
      </c>
      <c r="I18" s="370">
        <v>0</v>
      </c>
      <c r="J18" s="364">
        <v>767</v>
      </c>
      <c r="K18" s="370">
        <v>637</v>
      </c>
      <c r="L18" s="366">
        <v>767</v>
      </c>
      <c r="M18" s="371">
        <v>637</v>
      </c>
      <c r="N18" s="366">
        <v>493</v>
      </c>
      <c r="O18" s="370">
        <v>215</v>
      </c>
      <c r="P18" s="364">
        <v>244</v>
      </c>
      <c r="Q18" s="370">
        <v>56</v>
      </c>
      <c r="R18" s="366">
        <v>225</v>
      </c>
      <c r="S18" s="371">
        <v>56</v>
      </c>
      <c r="T18" s="366">
        <v>4</v>
      </c>
      <c r="U18" s="370">
        <v>0</v>
      </c>
      <c r="V18" s="366">
        <v>3</v>
      </c>
      <c r="W18" s="371">
        <v>3</v>
      </c>
      <c r="X18" s="366">
        <v>115</v>
      </c>
      <c r="Y18" s="370">
        <v>115</v>
      </c>
      <c r="Z18" s="366">
        <v>76</v>
      </c>
      <c r="AA18" s="370">
        <v>78</v>
      </c>
      <c r="AB18" s="368"/>
      <c r="AC18" s="368"/>
    </row>
    <row r="19" spans="1:29" ht="93.75" customHeight="1">
      <c r="A19" s="369" t="s">
        <v>12</v>
      </c>
      <c r="B19" s="364">
        <v>211</v>
      </c>
      <c r="C19" s="370">
        <v>211</v>
      </c>
      <c r="D19" s="366">
        <v>211</v>
      </c>
      <c r="E19" s="371">
        <v>219</v>
      </c>
      <c r="F19" s="366">
        <v>22</v>
      </c>
      <c r="G19" s="370">
        <v>8</v>
      </c>
      <c r="H19" s="366">
        <v>28</v>
      </c>
      <c r="I19" s="370">
        <v>8</v>
      </c>
      <c r="J19" s="364">
        <v>540</v>
      </c>
      <c r="K19" s="370">
        <v>344</v>
      </c>
      <c r="L19" s="366">
        <v>422</v>
      </c>
      <c r="M19" s="371">
        <v>347</v>
      </c>
      <c r="N19" s="366">
        <v>257</v>
      </c>
      <c r="O19" s="370">
        <v>91</v>
      </c>
      <c r="P19" s="364">
        <v>86</v>
      </c>
      <c r="Q19" s="370">
        <v>27</v>
      </c>
      <c r="R19" s="366">
        <v>94</v>
      </c>
      <c r="S19" s="371">
        <v>27</v>
      </c>
      <c r="T19" s="366">
        <v>0</v>
      </c>
      <c r="U19" s="370">
        <v>0</v>
      </c>
      <c r="V19" s="366">
        <v>44</v>
      </c>
      <c r="W19" s="371">
        <v>45</v>
      </c>
      <c r="X19" s="366">
        <v>155</v>
      </c>
      <c r="Y19" s="370">
        <v>163</v>
      </c>
      <c r="Z19" s="366">
        <v>129</v>
      </c>
      <c r="AA19" s="370">
        <v>140</v>
      </c>
      <c r="AB19" s="368"/>
      <c r="AC19" s="368"/>
    </row>
    <row r="20" spans="1:29" ht="93.75" customHeight="1">
      <c r="A20" s="369" t="s">
        <v>13</v>
      </c>
      <c r="B20" s="364">
        <v>49</v>
      </c>
      <c r="C20" s="370">
        <v>41</v>
      </c>
      <c r="D20" s="366">
        <v>49</v>
      </c>
      <c r="E20" s="371">
        <v>44</v>
      </c>
      <c r="F20" s="366">
        <v>0</v>
      </c>
      <c r="G20" s="370">
        <v>0</v>
      </c>
      <c r="H20" s="366">
        <v>0</v>
      </c>
      <c r="I20" s="370">
        <v>0</v>
      </c>
      <c r="J20" s="364">
        <v>247</v>
      </c>
      <c r="K20" s="370">
        <v>185</v>
      </c>
      <c r="L20" s="366">
        <v>247</v>
      </c>
      <c r="M20" s="371">
        <v>201</v>
      </c>
      <c r="N20" s="366">
        <v>107</v>
      </c>
      <c r="O20" s="370">
        <v>48</v>
      </c>
      <c r="P20" s="364">
        <v>118</v>
      </c>
      <c r="Q20" s="370">
        <v>28</v>
      </c>
      <c r="R20" s="366">
        <v>110</v>
      </c>
      <c r="S20" s="371">
        <v>44</v>
      </c>
      <c r="T20" s="366">
        <v>1</v>
      </c>
      <c r="U20" s="370">
        <v>0</v>
      </c>
      <c r="V20" s="366">
        <v>0</v>
      </c>
      <c r="W20" s="371">
        <v>0</v>
      </c>
      <c r="X20" s="366">
        <v>7</v>
      </c>
      <c r="Y20" s="370">
        <v>7</v>
      </c>
      <c r="Z20" s="366">
        <v>6</v>
      </c>
      <c r="AA20" s="370">
        <v>7</v>
      </c>
      <c r="AB20" s="368"/>
      <c r="AC20" s="368"/>
    </row>
    <row r="21" spans="1:29" ht="93.75" customHeight="1" thickBot="1">
      <c r="A21" s="410" t="s">
        <v>14</v>
      </c>
      <c r="B21" s="411">
        <v>283</v>
      </c>
      <c r="C21" s="412">
        <v>203</v>
      </c>
      <c r="D21" s="413">
        <v>274</v>
      </c>
      <c r="E21" s="414">
        <v>215</v>
      </c>
      <c r="F21" s="413">
        <v>91</v>
      </c>
      <c r="G21" s="412">
        <v>15</v>
      </c>
      <c r="H21" s="413">
        <v>76</v>
      </c>
      <c r="I21" s="412">
        <v>15</v>
      </c>
      <c r="J21" s="411">
        <v>788</v>
      </c>
      <c r="K21" s="412">
        <v>213</v>
      </c>
      <c r="L21" s="413">
        <v>764</v>
      </c>
      <c r="M21" s="414">
        <v>209</v>
      </c>
      <c r="N21" s="413">
        <v>552</v>
      </c>
      <c r="O21" s="412">
        <v>151</v>
      </c>
      <c r="P21" s="411">
        <v>202</v>
      </c>
      <c r="Q21" s="412">
        <v>53</v>
      </c>
      <c r="R21" s="413">
        <v>144</v>
      </c>
      <c r="S21" s="414">
        <v>57</v>
      </c>
      <c r="T21" s="413">
        <v>6</v>
      </c>
      <c r="U21" s="412">
        <v>1</v>
      </c>
      <c r="V21" s="413">
        <v>9</v>
      </c>
      <c r="W21" s="414">
        <v>3</v>
      </c>
      <c r="X21" s="413">
        <v>55</v>
      </c>
      <c r="Y21" s="412">
        <v>55</v>
      </c>
      <c r="Z21" s="413">
        <v>24</v>
      </c>
      <c r="AA21" s="412">
        <v>28</v>
      </c>
      <c r="AB21" s="368"/>
      <c r="AC21" s="368"/>
    </row>
    <row r="22" spans="1:29" ht="93.75" customHeight="1" thickTop="1" thickBot="1">
      <c r="A22" s="372" t="s">
        <v>15</v>
      </c>
      <c r="B22" s="373">
        <v>4121</v>
      </c>
      <c r="C22" s="374">
        <v>3148</v>
      </c>
      <c r="D22" s="375">
        <v>3738</v>
      </c>
      <c r="E22" s="376">
        <v>2964</v>
      </c>
      <c r="F22" s="375">
        <v>151</v>
      </c>
      <c r="G22" s="374">
        <v>33</v>
      </c>
      <c r="H22" s="375">
        <v>208</v>
      </c>
      <c r="I22" s="374">
        <v>116</v>
      </c>
      <c r="J22" s="373">
        <v>5133</v>
      </c>
      <c r="K22" s="374">
        <v>3289</v>
      </c>
      <c r="L22" s="375">
        <v>5006</v>
      </c>
      <c r="M22" s="376">
        <v>3317</v>
      </c>
      <c r="N22" s="375">
        <v>3028</v>
      </c>
      <c r="O22" s="374">
        <v>1177</v>
      </c>
      <c r="P22" s="373">
        <v>1564</v>
      </c>
      <c r="Q22" s="374">
        <v>410</v>
      </c>
      <c r="R22" s="375">
        <v>1376</v>
      </c>
      <c r="S22" s="376">
        <v>458</v>
      </c>
      <c r="T22" s="375">
        <v>53</v>
      </c>
      <c r="U22" s="374">
        <v>10</v>
      </c>
      <c r="V22" s="375">
        <v>108</v>
      </c>
      <c r="W22" s="376">
        <v>95</v>
      </c>
      <c r="X22" s="375">
        <v>609</v>
      </c>
      <c r="Y22" s="374">
        <v>617</v>
      </c>
      <c r="Z22" s="375">
        <v>418</v>
      </c>
      <c r="AA22" s="374">
        <v>452</v>
      </c>
      <c r="AB22" s="358"/>
      <c r="AC22" s="358"/>
    </row>
    <row r="23" spans="1:29" ht="21" customHeight="1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  <c r="Q23" s="378"/>
      <c r="R23" s="378"/>
      <c r="S23" s="378"/>
      <c r="T23" s="378"/>
      <c r="U23" s="378"/>
      <c r="V23" s="378"/>
      <c r="W23" s="378"/>
      <c r="X23" s="378"/>
      <c r="Y23" s="378"/>
      <c r="Z23" s="378"/>
      <c r="AA23" s="378"/>
      <c r="AB23" s="358"/>
      <c r="AC23" s="358"/>
    </row>
    <row r="24" spans="1:29" ht="28.5" customHeight="1">
      <c r="A24" s="377"/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58"/>
      <c r="AC24" s="358"/>
    </row>
    <row r="25" spans="1:29" ht="69.75" customHeight="1" thickBot="1">
      <c r="A25" s="377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58"/>
      <c r="Z25" s="358"/>
      <c r="AA25" s="358"/>
      <c r="AB25" s="358"/>
      <c r="AC25" s="358"/>
    </row>
    <row r="26" spans="1:29" ht="92.25" customHeight="1">
      <c r="A26" s="561" t="s">
        <v>270</v>
      </c>
      <c r="B26" s="551" t="s">
        <v>171</v>
      </c>
      <c r="C26" s="552"/>
      <c r="D26" s="551" t="s">
        <v>81</v>
      </c>
      <c r="E26" s="552"/>
      <c r="F26" s="551" t="s">
        <v>172</v>
      </c>
      <c r="G26" s="552"/>
      <c r="H26" s="551" t="s">
        <v>351</v>
      </c>
      <c r="I26" s="555"/>
      <c r="J26" s="555"/>
      <c r="K26" s="552"/>
      <c r="L26" s="551" t="s">
        <v>352</v>
      </c>
      <c r="M26" s="555"/>
      <c r="N26" s="555"/>
      <c r="O26" s="552"/>
      <c r="P26" s="551" t="s">
        <v>353</v>
      </c>
      <c r="Q26" s="555"/>
      <c r="R26" s="555"/>
      <c r="S26" s="552"/>
      <c r="T26" s="551" t="s">
        <v>354</v>
      </c>
      <c r="U26" s="555"/>
      <c r="V26" s="555"/>
      <c r="W26" s="552"/>
      <c r="X26" s="551" t="s">
        <v>173</v>
      </c>
      <c r="Y26" s="552"/>
      <c r="Z26" s="551" t="s">
        <v>174</v>
      </c>
      <c r="AA26" s="552"/>
      <c r="AB26" s="551" t="s">
        <v>356</v>
      </c>
      <c r="AC26" s="552"/>
    </row>
    <row r="27" spans="1:29" ht="92.25" customHeight="1" thickBot="1">
      <c r="A27" s="562"/>
      <c r="B27" s="553"/>
      <c r="C27" s="554"/>
      <c r="D27" s="553"/>
      <c r="E27" s="554"/>
      <c r="F27" s="553"/>
      <c r="G27" s="554"/>
      <c r="H27" s="553"/>
      <c r="I27" s="556"/>
      <c r="J27" s="556"/>
      <c r="K27" s="554"/>
      <c r="L27" s="553"/>
      <c r="M27" s="556"/>
      <c r="N27" s="556"/>
      <c r="O27" s="554"/>
      <c r="P27" s="553"/>
      <c r="Q27" s="556"/>
      <c r="R27" s="556"/>
      <c r="S27" s="554"/>
      <c r="T27" s="553"/>
      <c r="U27" s="556"/>
      <c r="V27" s="556"/>
      <c r="W27" s="554"/>
      <c r="X27" s="553"/>
      <c r="Y27" s="554"/>
      <c r="Z27" s="553"/>
      <c r="AA27" s="554"/>
      <c r="AB27" s="553"/>
      <c r="AC27" s="554"/>
    </row>
    <row r="28" spans="1:29" ht="111" customHeight="1" thickTop="1">
      <c r="A28" s="562"/>
      <c r="B28" s="557" t="s">
        <v>175</v>
      </c>
      <c r="C28" s="558"/>
      <c r="D28" s="557" t="s">
        <v>176</v>
      </c>
      <c r="E28" s="558"/>
      <c r="F28" s="557" t="s">
        <v>259</v>
      </c>
      <c r="G28" s="558"/>
      <c r="H28" s="557" t="s">
        <v>175</v>
      </c>
      <c r="I28" s="558"/>
      <c r="J28" s="557" t="s">
        <v>177</v>
      </c>
      <c r="K28" s="558"/>
      <c r="L28" s="557" t="s">
        <v>175</v>
      </c>
      <c r="M28" s="558"/>
      <c r="N28" s="557" t="s">
        <v>177</v>
      </c>
      <c r="O28" s="558"/>
      <c r="P28" s="557" t="s">
        <v>175</v>
      </c>
      <c r="Q28" s="558"/>
      <c r="R28" s="557" t="s">
        <v>177</v>
      </c>
      <c r="S28" s="558"/>
      <c r="T28" s="557" t="s">
        <v>175</v>
      </c>
      <c r="U28" s="558"/>
      <c r="V28" s="557" t="s">
        <v>177</v>
      </c>
      <c r="W28" s="558"/>
      <c r="X28" s="557" t="s">
        <v>177</v>
      </c>
      <c r="Y28" s="558"/>
      <c r="Z28" s="557" t="s">
        <v>177</v>
      </c>
      <c r="AA28" s="558"/>
      <c r="AB28" s="559" t="s">
        <v>177</v>
      </c>
      <c r="AC28" s="560"/>
    </row>
    <row r="29" spans="1:29" ht="82.5" customHeight="1">
      <c r="A29" s="562"/>
      <c r="B29" s="546" t="s">
        <v>357</v>
      </c>
      <c r="C29" s="543" t="s">
        <v>358</v>
      </c>
      <c r="D29" s="546" t="s">
        <v>357</v>
      </c>
      <c r="E29" s="543" t="s">
        <v>358</v>
      </c>
      <c r="F29" s="546" t="s">
        <v>357</v>
      </c>
      <c r="G29" s="543" t="s">
        <v>358</v>
      </c>
      <c r="H29" s="546" t="s">
        <v>357</v>
      </c>
      <c r="I29" s="543" t="s">
        <v>358</v>
      </c>
      <c r="J29" s="546" t="s">
        <v>357</v>
      </c>
      <c r="K29" s="543" t="s">
        <v>358</v>
      </c>
      <c r="L29" s="546" t="s">
        <v>357</v>
      </c>
      <c r="M29" s="543" t="s">
        <v>358</v>
      </c>
      <c r="N29" s="546" t="s">
        <v>357</v>
      </c>
      <c r="O29" s="543" t="s">
        <v>358</v>
      </c>
      <c r="P29" s="546" t="s">
        <v>357</v>
      </c>
      <c r="Q29" s="543" t="s">
        <v>358</v>
      </c>
      <c r="R29" s="546" t="s">
        <v>357</v>
      </c>
      <c r="S29" s="543" t="s">
        <v>358</v>
      </c>
      <c r="T29" s="546" t="s">
        <v>357</v>
      </c>
      <c r="U29" s="543" t="s">
        <v>358</v>
      </c>
      <c r="V29" s="546" t="s">
        <v>357</v>
      </c>
      <c r="W29" s="543" t="s">
        <v>358</v>
      </c>
      <c r="X29" s="546" t="s">
        <v>357</v>
      </c>
      <c r="Y29" s="543" t="s">
        <v>358</v>
      </c>
      <c r="Z29" s="546" t="s">
        <v>357</v>
      </c>
      <c r="AA29" s="543" t="s">
        <v>358</v>
      </c>
      <c r="AB29" s="546" t="s">
        <v>357</v>
      </c>
      <c r="AC29" s="543" t="s">
        <v>358</v>
      </c>
    </row>
    <row r="30" spans="1:29" ht="82.5" customHeight="1">
      <c r="A30" s="562"/>
      <c r="B30" s="547"/>
      <c r="C30" s="544"/>
      <c r="D30" s="547"/>
      <c r="E30" s="544"/>
      <c r="F30" s="547"/>
      <c r="G30" s="544"/>
      <c r="H30" s="547"/>
      <c r="I30" s="544"/>
      <c r="J30" s="547"/>
      <c r="K30" s="544"/>
      <c r="L30" s="547"/>
      <c r="M30" s="544"/>
      <c r="N30" s="547"/>
      <c r="O30" s="544"/>
      <c r="P30" s="547"/>
      <c r="Q30" s="544"/>
      <c r="R30" s="547"/>
      <c r="S30" s="544"/>
      <c r="T30" s="547"/>
      <c r="U30" s="544"/>
      <c r="V30" s="547"/>
      <c r="W30" s="544"/>
      <c r="X30" s="547"/>
      <c r="Y30" s="544"/>
      <c r="Z30" s="547"/>
      <c r="AA30" s="544"/>
      <c r="AB30" s="547"/>
      <c r="AC30" s="544"/>
    </row>
    <row r="31" spans="1:29" ht="82.5" customHeight="1" thickBot="1">
      <c r="A31" s="563"/>
      <c r="B31" s="548"/>
      <c r="C31" s="545"/>
      <c r="D31" s="548"/>
      <c r="E31" s="545"/>
      <c r="F31" s="548"/>
      <c r="G31" s="545"/>
      <c r="H31" s="548"/>
      <c r="I31" s="545"/>
      <c r="J31" s="548"/>
      <c r="K31" s="545"/>
      <c r="L31" s="548"/>
      <c r="M31" s="545"/>
      <c r="N31" s="548"/>
      <c r="O31" s="545"/>
      <c r="P31" s="548"/>
      <c r="Q31" s="545"/>
      <c r="R31" s="548"/>
      <c r="S31" s="545"/>
      <c r="T31" s="548"/>
      <c r="U31" s="545"/>
      <c r="V31" s="548"/>
      <c r="W31" s="545"/>
      <c r="X31" s="548"/>
      <c r="Y31" s="545"/>
      <c r="Z31" s="548"/>
      <c r="AA31" s="545"/>
      <c r="AB31" s="548"/>
      <c r="AC31" s="545"/>
    </row>
    <row r="32" spans="1:29" ht="93.75" customHeight="1">
      <c r="A32" s="379" t="s">
        <v>1</v>
      </c>
      <c r="B32" s="380">
        <v>3507</v>
      </c>
      <c r="C32" s="381">
        <v>204</v>
      </c>
      <c r="D32" s="380">
        <v>6</v>
      </c>
      <c r="E32" s="382">
        <v>1</v>
      </c>
      <c r="F32" s="380">
        <v>0</v>
      </c>
      <c r="G32" s="383">
        <v>0</v>
      </c>
      <c r="H32" s="384">
        <v>152</v>
      </c>
      <c r="I32" s="381">
        <v>42</v>
      </c>
      <c r="J32" s="380">
        <v>76</v>
      </c>
      <c r="K32" s="381">
        <v>25</v>
      </c>
      <c r="L32" s="380">
        <v>264</v>
      </c>
      <c r="M32" s="383">
        <v>167</v>
      </c>
      <c r="N32" s="380">
        <v>245</v>
      </c>
      <c r="O32" s="381">
        <v>179</v>
      </c>
      <c r="P32" s="380">
        <v>4</v>
      </c>
      <c r="Q32" s="383">
        <v>5</v>
      </c>
      <c r="R32" s="380">
        <v>36</v>
      </c>
      <c r="S32" s="381">
        <v>21</v>
      </c>
      <c r="T32" s="384">
        <v>124</v>
      </c>
      <c r="U32" s="383">
        <v>58</v>
      </c>
      <c r="V32" s="380">
        <v>189</v>
      </c>
      <c r="W32" s="381">
        <v>119</v>
      </c>
      <c r="X32" s="380">
        <v>2517</v>
      </c>
      <c r="Y32" s="381">
        <v>1853</v>
      </c>
      <c r="Z32" s="380">
        <v>2433</v>
      </c>
      <c r="AA32" s="381">
        <v>2961</v>
      </c>
      <c r="AB32" s="384">
        <v>11</v>
      </c>
      <c r="AC32" s="381">
        <v>479</v>
      </c>
    </row>
    <row r="33" spans="1:29" ht="93.75" customHeight="1">
      <c r="A33" s="385" t="s">
        <v>2</v>
      </c>
      <c r="B33" s="386">
        <v>3365</v>
      </c>
      <c r="C33" s="387">
        <v>228</v>
      </c>
      <c r="D33" s="386">
        <v>0</v>
      </c>
      <c r="E33" s="388">
        <v>0</v>
      </c>
      <c r="F33" s="386">
        <v>0</v>
      </c>
      <c r="G33" s="389">
        <v>0</v>
      </c>
      <c r="H33" s="390">
        <v>1779</v>
      </c>
      <c r="I33" s="387">
        <v>1445</v>
      </c>
      <c r="J33" s="386">
        <v>1815</v>
      </c>
      <c r="K33" s="387">
        <v>1399</v>
      </c>
      <c r="L33" s="386">
        <v>1322</v>
      </c>
      <c r="M33" s="389">
        <v>974</v>
      </c>
      <c r="N33" s="386">
        <v>1281</v>
      </c>
      <c r="O33" s="387">
        <v>956</v>
      </c>
      <c r="P33" s="386">
        <v>130</v>
      </c>
      <c r="Q33" s="389">
        <v>25</v>
      </c>
      <c r="R33" s="386">
        <v>544</v>
      </c>
      <c r="S33" s="387">
        <v>177</v>
      </c>
      <c r="T33" s="390">
        <v>264</v>
      </c>
      <c r="U33" s="389">
        <v>272</v>
      </c>
      <c r="V33" s="386">
        <v>264</v>
      </c>
      <c r="W33" s="387">
        <v>272</v>
      </c>
      <c r="X33" s="386">
        <v>83</v>
      </c>
      <c r="Y33" s="387">
        <v>341</v>
      </c>
      <c r="Z33" s="386">
        <v>65</v>
      </c>
      <c r="AA33" s="387">
        <v>235</v>
      </c>
      <c r="AB33" s="390">
        <v>316</v>
      </c>
      <c r="AC33" s="387">
        <v>1510</v>
      </c>
    </row>
    <row r="34" spans="1:29" ht="93.75" customHeight="1">
      <c r="A34" s="385" t="s">
        <v>3</v>
      </c>
      <c r="B34" s="386">
        <v>3871</v>
      </c>
      <c r="C34" s="387">
        <v>150</v>
      </c>
      <c r="D34" s="386">
        <v>12</v>
      </c>
      <c r="E34" s="388">
        <v>17</v>
      </c>
      <c r="F34" s="386">
        <v>0</v>
      </c>
      <c r="G34" s="389">
        <v>0</v>
      </c>
      <c r="H34" s="390">
        <v>1174</v>
      </c>
      <c r="I34" s="387">
        <v>1175</v>
      </c>
      <c r="J34" s="386">
        <v>1002</v>
      </c>
      <c r="K34" s="387">
        <v>1038</v>
      </c>
      <c r="L34" s="386">
        <v>1171</v>
      </c>
      <c r="M34" s="389">
        <v>1200</v>
      </c>
      <c r="N34" s="386">
        <v>1171</v>
      </c>
      <c r="O34" s="387">
        <v>1200</v>
      </c>
      <c r="P34" s="386">
        <v>44</v>
      </c>
      <c r="Q34" s="389">
        <v>9</v>
      </c>
      <c r="R34" s="386">
        <v>41</v>
      </c>
      <c r="S34" s="387">
        <v>7</v>
      </c>
      <c r="T34" s="390">
        <v>135</v>
      </c>
      <c r="U34" s="389">
        <v>102</v>
      </c>
      <c r="V34" s="386">
        <v>135</v>
      </c>
      <c r="W34" s="387">
        <v>102</v>
      </c>
      <c r="X34" s="386">
        <v>0</v>
      </c>
      <c r="Y34" s="387">
        <v>75</v>
      </c>
      <c r="Z34" s="386">
        <v>53</v>
      </c>
      <c r="AA34" s="387">
        <v>257</v>
      </c>
      <c r="AB34" s="390">
        <v>63</v>
      </c>
      <c r="AC34" s="387">
        <v>1245</v>
      </c>
    </row>
    <row r="35" spans="1:29" ht="93.75" customHeight="1">
      <c r="A35" s="385" t="s">
        <v>4</v>
      </c>
      <c r="B35" s="386">
        <v>1719</v>
      </c>
      <c r="C35" s="387">
        <v>107</v>
      </c>
      <c r="D35" s="386">
        <v>11</v>
      </c>
      <c r="E35" s="388">
        <v>13</v>
      </c>
      <c r="F35" s="386">
        <v>0</v>
      </c>
      <c r="G35" s="389">
        <v>0</v>
      </c>
      <c r="H35" s="390">
        <v>679</v>
      </c>
      <c r="I35" s="387">
        <v>636</v>
      </c>
      <c r="J35" s="386">
        <v>609</v>
      </c>
      <c r="K35" s="387">
        <v>619</v>
      </c>
      <c r="L35" s="386">
        <v>512</v>
      </c>
      <c r="M35" s="389">
        <v>467</v>
      </c>
      <c r="N35" s="386">
        <v>516</v>
      </c>
      <c r="O35" s="387">
        <v>467</v>
      </c>
      <c r="P35" s="386">
        <v>32</v>
      </c>
      <c r="Q35" s="389">
        <v>20</v>
      </c>
      <c r="R35" s="386">
        <v>32</v>
      </c>
      <c r="S35" s="387">
        <v>21</v>
      </c>
      <c r="T35" s="390">
        <v>100</v>
      </c>
      <c r="U35" s="389">
        <v>34</v>
      </c>
      <c r="V35" s="386">
        <v>169</v>
      </c>
      <c r="W35" s="387">
        <v>90</v>
      </c>
      <c r="X35" s="386">
        <v>6</v>
      </c>
      <c r="Y35" s="387">
        <v>46</v>
      </c>
      <c r="Z35" s="386">
        <v>39</v>
      </c>
      <c r="AA35" s="387">
        <v>121</v>
      </c>
      <c r="AB35" s="390">
        <v>252</v>
      </c>
      <c r="AC35" s="387">
        <v>1283</v>
      </c>
    </row>
    <row r="36" spans="1:29" ht="93.75" customHeight="1">
      <c r="A36" s="385" t="s">
        <v>5</v>
      </c>
      <c r="B36" s="386">
        <v>763</v>
      </c>
      <c r="C36" s="387">
        <v>32</v>
      </c>
      <c r="D36" s="386">
        <v>4</v>
      </c>
      <c r="E36" s="388">
        <v>4</v>
      </c>
      <c r="F36" s="386">
        <v>0</v>
      </c>
      <c r="G36" s="389">
        <v>1</v>
      </c>
      <c r="H36" s="390">
        <v>657</v>
      </c>
      <c r="I36" s="387">
        <v>646</v>
      </c>
      <c r="J36" s="386">
        <v>571</v>
      </c>
      <c r="K36" s="387">
        <v>507</v>
      </c>
      <c r="L36" s="386">
        <v>333</v>
      </c>
      <c r="M36" s="389">
        <v>366</v>
      </c>
      <c r="N36" s="386">
        <v>337</v>
      </c>
      <c r="O36" s="390">
        <v>353</v>
      </c>
      <c r="P36" s="386">
        <v>178</v>
      </c>
      <c r="Q36" s="389">
        <v>73</v>
      </c>
      <c r="R36" s="386">
        <v>141</v>
      </c>
      <c r="S36" s="387">
        <v>53</v>
      </c>
      <c r="T36" s="390">
        <v>79</v>
      </c>
      <c r="U36" s="389">
        <v>66</v>
      </c>
      <c r="V36" s="386">
        <v>61</v>
      </c>
      <c r="W36" s="387">
        <v>53</v>
      </c>
      <c r="X36" s="386">
        <v>29</v>
      </c>
      <c r="Y36" s="387">
        <v>41</v>
      </c>
      <c r="Z36" s="386">
        <v>84</v>
      </c>
      <c r="AA36" s="387">
        <v>239</v>
      </c>
      <c r="AB36" s="390">
        <v>86</v>
      </c>
      <c r="AC36" s="387">
        <v>396</v>
      </c>
    </row>
    <row r="37" spans="1:29" ht="93.75" customHeight="1">
      <c r="A37" s="385" t="s">
        <v>6</v>
      </c>
      <c r="B37" s="386">
        <v>3485</v>
      </c>
      <c r="C37" s="387">
        <v>916</v>
      </c>
      <c r="D37" s="386">
        <v>9</v>
      </c>
      <c r="E37" s="388">
        <v>6</v>
      </c>
      <c r="F37" s="386">
        <v>0</v>
      </c>
      <c r="G37" s="389">
        <v>0</v>
      </c>
      <c r="H37" s="390">
        <v>1594</v>
      </c>
      <c r="I37" s="387">
        <v>1303</v>
      </c>
      <c r="J37" s="386">
        <v>1354</v>
      </c>
      <c r="K37" s="387">
        <v>1137</v>
      </c>
      <c r="L37" s="386">
        <v>1472</v>
      </c>
      <c r="M37" s="389">
        <v>1120</v>
      </c>
      <c r="N37" s="386">
        <v>1447</v>
      </c>
      <c r="O37" s="387">
        <v>1129</v>
      </c>
      <c r="P37" s="386">
        <v>590</v>
      </c>
      <c r="Q37" s="389">
        <v>283</v>
      </c>
      <c r="R37" s="386">
        <v>783</v>
      </c>
      <c r="S37" s="387">
        <v>377</v>
      </c>
      <c r="T37" s="390">
        <v>825</v>
      </c>
      <c r="U37" s="389">
        <v>652</v>
      </c>
      <c r="V37" s="386">
        <v>825</v>
      </c>
      <c r="W37" s="387">
        <v>652</v>
      </c>
      <c r="X37" s="386">
        <v>0</v>
      </c>
      <c r="Y37" s="387">
        <v>0</v>
      </c>
      <c r="Z37" s="386">
        <v>209</v>
      </c>
      <c r="AA37" s="387">
        <v>692</v>
      </c>
      <c r="AB37" s="390">
        <v>228</v>
      </c>
      <c r="AC37" s="387">
        <v>803</v>
      </c>
    </row>
    <row r="38" spans="1:29" ht="93.75" customHeight="1">
      <c r="A38" s="385" t="s">
        <v>7</v>
      </c>
      <c r="B38" s="386">
        <v>2245</v>
      </c>
      <c r="C38" s="387">
        <v>287</v>
      </c>
      <c r="D38" s="386">
        <v>5</v>
      </c>
      <c r="E38" s="388">
        <v>3</v>
      </c>
      <c r="F38" s="386">
        <v>0</v>
      </c>
      <c r="G38" s="389">
        <v>0</v>
      </c>
      <c r="H38" s="390">
        <v>1015</v>
      </c>
      <c r="I38" s="387">
        <v>825</v>
      </c>
      <c r="J38" s="386">
        <v>940</v>
      </c>
      <c r="K38" s="387">
        <v>865</v>
      </c>
      <c r="L38" s="386">
        <v>567</v>
      </c>
      <c r="M38" s="389">
        <v>432</v>
      </c>
      <c r="N38" s="386">
        <v>564</v>
      </c>
      <c r="O38" s="387">
        <v>432</v>
      </c>
      <c r="P38" s="386">
        <v>15</v>
      </c>
      <c r="Q38" s="389">
        <v>18</v>
      </c>
      <c r="R38" s="386">
        <v>14</v>
      </c>
      <c r="S38" s="387">
        <v>18</v>
      </c>
      <c r="T38" s="390">
        <v>173</v>
      </c>
      <c r="U38" s="389">
        <v>139</v>
      </c>
      <c r="V38" s="386">
        <v>173</v>
      </c>
      <c r="W38" s="387">
        <v>147</v>
      </c>
      <c r="X38" s="386">
        <v>21</v>
      </c>
      <c r="Y38" s="387">
        <v>107</v>
      </c>
      <c r="Z38" s="386">
        <v>194</v>
      </c>
      <c r="AA38" s="387">
        <v>300</v>
      </c>
      <c r="AB38" s="390">
        <v>84</v>
      </c>
      <c r="AC38" s="387">
        <v>412</v>
      </c>
    </row>
    <row r="39" spans="1:29" ht="93.75" customHeight="1">
      <c r="A39" s="385" t="s">
        <v>8</v>
      </c>
      <c r="B39" s="386">
        <v>2122</v>
      </c>
      <c r="C39" s="387">
        <v>127</v>
      </c>
      <c r="D39" s="386">
        <v>1</v>
      </c>
      <c r="E39" s="388">
        <v>1</v>
      </c>
      <c r="F39" s="386">
        <v>0</v>
      </c>
      <c r="G39" s="389">
        <v>0</v>
      </c>
      <c r="H39" s="390">
        <v>806</v>
      </c>
      <c r="I39" s="387">
        <v>712</v>
      </c>
      <c r="J39" s="386">
        <v>700</v>
      </c>
      <c r="K39" s="387">
        <v>636</v>
      </c>
      <c r="L39" s="386">
        <v>270</v>
      </c>
      <c r="M39" s="389">
        <v>300</v>
      </c>
      <c r="N39" s="386">
        <v>252</v>
      </c>
      <c r="O39" s="387">
        <v>276</v>
      </c>
      <c r="P39" s="386">
        <v>148</v>
      </c>
      <c r="Q39" s="389">
        <v>33</v>
      </c>
      <c r="R39" s="386">
        <v>152</v>
      </c>
      <c r="S39" s="387">
        <v>37</v>
      </c>
      <c r="T39" s="390">
        <v>149</v>
      </c>
      <c r="U39" s="389">
        <v>120</v>
      </c>
      <c r="V39" s="386">
        <v>143</v>
      </c>
      <c r="W39" s="387">
        <v>120</v>
      </c>
      <c r="X39" s="386">
        <v>32</v>
      </c>
      <c r="Y39" s="387">
        <v>40</v>
      </c>
      <c r="Z39" s="386">
        <v>36</v>
      </c>
      <c r="AA39" s="387">
        <v>111</v>
      </c>
      <c r="AB39" s="390">
        <v>50</v>
      </c>
      <c r="AC39" s="387">
        <v>554</v>
      </c>
    </row>
    <row r="40" spans="1:29" ht="93.75" customHeight="1">
      <c r="A40" s="385" t="s">
        <v>9</v>
      </c>
      <c r="B40" s="386">
        <v>2523</v>
      </c>
      <c r="C40" s="387">
        <v>520</v>
      </c>
      <c r="D40" s="386">
        <v>3</v>
      </c>
      <c r="E40" s="388">
        <v>3</v>
      </c>
      <c r="F40" s="386">
        <v>41</v>
      </c>
      <c r="G40" s="389">
        <v>29</v>
      </c>
      <c r="H40" s="390">
        <v>1136</v>
      </c>
      <c r="I40" s="387">
        <v>1115</v>
      </c>
      <c r="J40" s="386">
        <v>1124</v>
      </c>
      <c r="K40" s="387">
        <v>1107</v>
      </c>
      <c r="L40" s="386">
        <v>76</v>
      </c>
      <c r="M40" s="389">
        <v>96</v>
      </c>
      <c r="N40" s="386">
        <v>76</v>
      </c>
      <c r="O40" s="387">
        <v>96</v>
      </c>
      <c r="P40" s="386">
        <v>182</v>
      </c>
      <c r="Q40" s="389">
        <v>168</v>
      </c>
      <c r="R40" s="386">
        <v>145</v>
      </c>
      <c r="S40" s="387">
        <v>113</v>
      </c>
      <c r="T40" s="390">
        <v>215</v>
      </c>
      <c r="U40" s="389">
        <v>167</v>
      </c>
      <c r="V40" s="386">
        <v>215</v>
      </c>
      <c r="W40" s="387">
        <v>193</v>
      </c>
      <c r="X40" s="386">
        <v>0</v>
      </c>
      <c r="Y40" s="387">
        <v>17</v>
      </c>
      <c r="Z40" s="386">
        <v>43</v>
      </c>
      <c r="AA40" s="387">
        <v>200</v>
      </c>
      <c r="AB40" s="390">
        <v>106</v>
      </c>
      <c r="AC40" s="387">
        <v>717</v>
      </c>
    </row>
    <row r="41" spans="1:29" ht="93.75" customHeight="1">
      <c r="A41" s="385" t="s">
        <v>169</v>
      </c>
      <c r="B41" s="386">
        <v>1523</v>
      </c>
      <c r="C41" s="387">
        <v>73</v>
      </c>
      <c r="D41" s="386">
        <v>0</v>
      </c>
      <c r="E41" s="388">
        <v>0</v>
      </c>
      <c r="F41" s="386">
        <v>0</v>
      </c>
      <c r="G41" s="389">
        <v>0</v>
      </c>
      <c r="H41" s="390">
        <v>771</v>
      </c>
      <c r="I41" s="387">
        <v>782</v>
      </c>
      <c r="J41" s="386">
        <v>587</v>
      </c>
      <c r="K41" s="387">
        <v>619</v>
      </c>
      <c r="L41" s="386">
        <v>494</v>
      </c>
      <c r="M41" s="389">
        <v>490</v>
      </c>
      <c r="N41" s="386">
        <v>494</v>
      </c>
      <c r="O41" s="387">
        <v>490</v>
      </c>
      <c r="P41" s="386">
        <v>172</v>
      </c>
      <c r="Q41" s="389">
        <v>65</v>
      </c>
      <c r="R41" s="386">
        <v>172</v>
      </c>
      <c r="S41" s="387">
        <v>102</v>
      </c>
      <c r="T41" s="390">
        <v>243</v>
      </c>
      <c r="U41" s="389">
        <v>162</v>
      </c>
      <c r="V41" s="386">
        <v>243</v>
      </c>
      <c r="W41" s="387">
        <v>162</v>
      </c>
      <c r="X41" s="386">
        <v>124</v>
      </c>
      <c r="Y41" s="387">
        <v>484</v>
      </c>
      <c r="Z41" s="386">
        <v>0</v>
      </c>
      <c r="AA41" s="387">
        <v>0</v>
      </c>
      <c r="AB41" s="390">
        <v>309</v>
      </c>
      <c r="AC41" s="387">
        <v>1047</v>
      </c>
    </row>
    <row r="42" spans="1:29" ht="93.75" customHeight="1">
      <c r="A42" s="385" t="s">
        <v>11</v>
      </c>
      <c r="B42" s="386">
        <v>5745</v>
      </c>
      <c r="C42" s="387">
        <v>263</v>
      </c>
      <c r="D42" s="386">
        <v>36</v>
      </c>
      <c r="E42" s="388">
        <v>32</v>
      </c>
      <c r="F42" s="386">
        <v>0</v>
      </c>
      <c r="G42" s="389">
        <v>0</v>
      </c>
      <c r="H42" s="390">
        <v>1682</v>
      </c>
      <c r="I42" s="387">
        <v>1527</v>
      </c>
      <c r="J42" s="386">
        <v>1601</v>
      </c>
      <c r="K42" s="387">
        <v>1491</v>
      </c>
      <c r="L42" s="386">
        <v>774</v>
      </c>
      <c r="M42" s="389">
        <v>680</v>
      </c>
      <c r="N42" s="386">
        <v>775</v>
      </c>
      <c r="O42" s="387">
        <v>680</v>
      </c>
      <c r="P42" s="386">
        <v>510</v>
      </c>
      <c r="Q42" s="389">
        <v>279</v>
      </c>
      <c r="R42" s="386">
        <v>512</v>
      </c>
      <c r="S42" s="387">
        <v>279</v>
      </c>
      <c r="T42" s="390">
        <v>508</v>
      </c>
      <c r="U42" s="389">
        <v>296</v>
      </c>
      <c r="V42" s="386">
        <v>508</v>
      </c>
      <c r="W42" s="387">
        <v>296</v>
      </c>
      <c r="X42" s="386">
        <v>34</v>
      </c>
      <c r="Y42" s="387">
        <v>243</v>
      </c>
      <c r="Z42" s="386">
        <v>78</v>
      </c>
      <c r="AA42" s="387">
        <v>529</v>
      </c>
      <c r="AB42" s="390">
        <v>144</v>
      </c>
      <c r="AC42" s="387">
        <v>1067</v>
      </c>
    </row>
    <row r="43" spans="1:29" ht="93.75" customHeight="1">
      <c r="A43" s="385" t="s">
        <v>12</v>
      </c>
      <c r="B43" s="386">
        <v>2903</v>
      </c>
      <c r="C43" s="387">
        <v>180</v>
      </c>
      <c r="D43" s="386">
        <v>0</v>
      </c>
      <c r="E43" s="388">
        <v>0</v>
      </c>
      <c r="F43" s="386">
        <v>0</v>
      </c>
      <c r="G43" s="389">
        <v>0</v>
      </c>
      <c r="H43" s="390">
        <v>1528</v>
      </c>
      <c r="I43" s="387">
        <v>1472</v>
      </c>
      <c r="J43" s="386">
        <v>1428</v>
      </c>
      <c r="K43" s="387">
        <v>1463</v>
      </c>
      <c r="L43" s="386">
        <v>1669</v>
      </c>
      <c r="M43" s="389">
        <v>1512</v>
      </c>
      <c r="N43" s="386">
        <v>1325</v>
      </c>
      <c r="O43" s="387">
        <v>1358</v>
      </c>
      <c r="P43" s="386">
        <v>246</v>
      </c>
      <c r="Q43" s="389">
        <v>182</v>
      </c>
      <c r="R43" s="386">
        <v>246</v>
      </c>
      <c r="S43" s="387">
        <v>182</v>
      </c>
      <c r="T43" s="390">
        <v>211</v>
      </c>
      <c r="U43" s="389">
        <v>174</v>
      </c>
      <c r="V43" s="386">
        <v>211</v>
      </c>
      <c r="W43" s="387">
        <v>174</v>
      </c>
      <c r="X43" s="386">
        <v>123</v>
      </c>
      <c r="Y43" s="387">
        <v>75</v>
      </c>
      <c r="Z43" s="386">
        <v>63</v>
      </c>
      <c r="AA43" s="387">
        <v>209</v>
      </c>
      <c r="AB43" s="390">
        <v>347</v>
      </c>
      <c r="AC43" s="387">
        <v>1258</v>
      </c>
    </row>
    <row r="44" spans="1:29" ht="93.75" customHeight="1">
      <c r="A44" s="385" t="s">
        <v>13</v>
      </c>
      <c r="B44" s="386">
        <v>2382</v>
      </c>
      <c r="C44" s="387">
        <v>232</v>
      </c>
      <c r="D44" s="386">
        <v>1</v>
      </c>
      <c r="E44" s="388">
        <v>1</v>
      </c>
      <c r="F44" s="386">
        <v>0</v>
      </c>
      <c r="G44" s="389">
        <v>0</v>
      </c>
      <c r="H44" s="390">
        <v>1191</v>
      </c>
      <c r="I44" s="387">
        <v>1115</v>
      </c>
      <c r="J44" s="386">
        <v>1150</v>
      </c>
      <c r="K44" s="387">
        <v>1142</v>
      </c>
      <c r="L44" s="386">
        <v>771</v>
      </c>
      <c r="M44" s="389">
        <v>683</v>
      </c>
      <c r="N44" s="386">
        <v>771</v>
      </c>
      <c r="O44" s="387">
        <v>851</v>
      </c>
      <c r="P44" s="386">
        <v>0</v>
      </c>
      <c r="Q44" s="389">
        <v>0</v>
      </c>
      <c r="R44" s="386">
        <v>0</v>
      </c>
      <c r="S44" s="387">
        <v>0</v>
      </c>
      <c r="T44" s="390">
        <v>385</v>
      </c>
      <c r="U44" s="389">
        <v>256</v>
      </c>
      <c r="V44" s="386">
        <v>352</v>
      </c>
      <c r="W44" s="387">
        <v>250</v>
      </c>
      <c r="X44" s="386">
        <v>54</v>
      </c>
      <c r="Y44" s="387">
        <v>193</v>
      </c>
      <c r="Z44" s="386">
        <v>269</v>
      </c>
      <c r="AA44" s="387">
        <v>519</v>
      </c>
      <c r="AB44" s="390">
        <v>338</v>
      </c>
      <c r="AC44" s="387">
        <v>1252</v>
      </c>
    </row>
    <row r="45" spans="1:29" ht="93.75" customHeight="1" thickBot="1">
      <c r="A45" s="404" t="s">
        <v>14</v>
      </c>
      <c r="B45" s="405">
        <v>4258</v>
      </c>
      <c r="C45" s="406">
        <v>241</v>
      </c>
      <c r="D45" s="405">
        <v>61</v>
      </c>
      <c r="E45" s="407">
        <v>25</v>
      </c>
      <c r="F45" s="405">
        <v>0</v>
      </c>
      <c r="G45" s="408">
        <v>0</v>
      </c>
      <c r="H45" s="409">
        <v>2319</v>
      </c>
      <c r="I45" s="406">
        <v>2011</v>
      </c>
      <c r="J45" s="405">
        <v>2136</v>
      </c>
      <c r="K45" s="406">
        <v>1988</v>
      </c>
      <c r="L45" s="405">
        <v>1590</v>
      </c>
      <c r="M45" s="408">
        <v>1371</v>
      </c>
      <c r="N45" s="405">
        <v>1544</v>
      </c>
      <c r="O45" s="406">
        <v>1369</v>
      </c>
      <c r="P45" s="405">
        <v>0</v>
      </c>
      <c r="Q45" s="408">
        <v>6</v>
      </c>
      <c r="R45" s="405">
        <v>0</v>
      </c>
      <c r="S45" s="406">
        <v>3</v>
      </c>
      <c r="T45" s="409">
        <v>250</v>
      </c>
      <c r="U45" s="408">
        <v>271</v>
      </c>
      <c r="V45" s="405">
        <v>250</v>
      </c>
      <c r="W45" s="406">
        <v>271</v>
      </c>
      <c r="X45" s="405">
        <v>963</v>
      </c>
      <c r="Y45" s="406">
        <v>1052</v>
      </c>
      <c r="Z45" s="405">
        <v>726</v>
      </c>
      <c r="AA45" s="406">
        <v>1520</v>
      </c>
      <c r="AB45" s="409">
        <v>218</v>
      </c>
      <c r="AC45" s="406">
        <v>498</v>
      </c>
    </row>
    <row r="46" spans="1:29" ht="93.75" customHeight="1" thickTop="1" thickBot="1">
      <c r="A46" s="398" t="s">
        <v>15</v>
      </c>
      <c r="B46" s="399">
        <v>40411</v>
      </c>
      <c r="C46" s="400">
        <v>3560</v>
      </c>
      <c r="D46" s="399">
        <v>149</v>
      </c>
      <c r="E46" s="401">
        <v>106</v>
      </c>
      <c r="F46" s="399">
        <v>41</v>
      </c>
      <c r="G46" s="402">
        <v>30</v>
      </c>
      <c r="H46" s="403">
        <v>16483</v>
      </c>
      <c r="I46" s="400">
        <v>14806</v>
      </c>
      <c r="J46" s="399">
        <v>15093</v>
      </c>
      <c r="K46" s="400">
        <v>14036</v>
      </c>
      <c r="L46" s="399">
        <v>11285</v>
      </c>
      <c r="M46" s="402">
        <v>9858</v>
      </c>
      <c r="N46" s="399">
        <v>10798</v>
      </c>
      <c r="O46" s="400">
        <v>9836</v>
      </c>
      <c r="P46" s="399">
        <v>2251</v>
      </c>
      <c r="Q46" s="402">
        <v>1166</v>
      </c>
      <c r="R46" s="399">
        <v>2818</v>
      </c>
      <c r="S46" s="400">
        <v>1390</v>
      </c>
      <c r="T46" s="403">
        <v>3661</v>
      </c>
      <c r="U46" s="402">
        <v>2769</v>
      </c>
      <c r="V46" s="399">
        <v>3738</v>
      </c>
      <c r="W46" s="400">
        <v>2901</v>
      </c>
      <c r="X46" s="399">
        <v>3986</v>
      </c>
      <c r="Y46" s="400">
        <v>4567</v>
      </c>
      <c r="Z46" s="399">
        <v>4292</v>
      </c>
      <c r="AA46" s="400">
        <v>7893</v>
      </c>
      <c r="AB46" s="403">
        <v>2552</v>
      </c>
      <c r="AC46" s="400">
        <v>12521</v>
      </c>
    </row>
    <row r="47" spans="1:29" ht="93.75" customHeight="1">
      <c r="A47" s="391" t="s">
        <v>170</v>
      </c>
      <c r="B47" s="392"/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2"/>
      <c r="R47" s="392"/>
      <c r="S47" s="392"/>
      <c r="T47" s="392"/>
      <c r="U47" s="392"/>
      <c r="V47" s="392"/>
      <c r="W47" s="392"/>
      <c r="X47" s="392"/>
      <c r="Y47" s="392"/>
      <c r="Z47" s="392"/>
      <c r="AA47" s="392"/>
      <c r="AB47" s="392"/>
      <c r="AC47" s="392"/>
    </row>
    <row r="48" spans="1:29" ht="93.75" customHeight="1">
      <c r="A48" s="549" t="s">
        <v>355</v>
      </c>
      <c r="B48" s="549"/>
      <c r="C48" s="549"/>
      <c r="D48" s="549"/>
      <c r="E48" s="549"/>
      <c r="F48" s="549"/>
      <c r="G48" s="549"/>
      <c r="H48" s="549"/>
      <c r="I48" s="549"/>
      <c r="J48" s="549"/>
      <c r="K48" s="549"/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49"/>
      <c r="Y48" s="549"/>
      <c r="Z48" s="549"/>
      <c r="AA48" s="549"/>
      <c r="AB48" s="549"/>
      <c r="AC48" s="549"/>
    </row>
    <row r="49" spans="1:29" ht="36" customHeight="1">
      <c r="A49" s="393"/>
      <c r="B49" s="394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  <c r="X49" s="396"/>
      <c r="Y49" s="395"/>
      <c r="Z49" s="395"/>
      <c r="AA49" s="395"/>
      <c r="AB49" s="395"/>
      <c r="AC49" s="394"/>
    </row>
    <row r="50" spans="1:29" ht="28.5" customHeight="1">
      <c r="A50" s="148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54"/>
      <c r="X50" s="575"/>
      <c r="Y50" s="575"/>
      <c r="Z50" s="575"/>
      <c r="AA50" s="575"/>
      <c r="AB50" s="154"/>
      <c r="AC50" s="147"/>
    </row>
    <row r="51" spans="1:29">
      <c r="W51" s="5"/>
      <c r="X51" s="575"/>
      <c r="Y51" s="575"/>
      <c r="Z51" s="575"/>
      <c r="AA51" s="575"/>
      <c r="AB51" s="5"/>
    </row>
    <row r="52" spans="1:29" ht="15.75">
      <c r="B52" s="144"/>
      <c r="C52" s="14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55"/>
      <c r="X52" s="576"/>
      <c r="Y52" s="576"/>
      <c r="Z52" s="576"/>
      <c r="AA52" s="576"/>
      <c r="AB52" s="155"/>
      <c r="AC52" s="145"/>
    </row>
    <row r="53" spans="1:29" ht="21" customHeight="1"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147"/>
      <c r="Q53" s="147"/>
      <c r="R53" s="147"/>
      <c r="S53" s="147"/>
      <c r="T53" s="147"/>
      <c r="U53" s="147"/>
      <c r="V53" s="147"/>
      <c r="W53" s="154"/>
      <c r="X53" s="156"/>
      <c r="Y53" s="156"/>
      <c r="Z53" s="156"/>
      <c r="AA53" s="156"/>
      <c r="AB53" s="154"/>
      <c r="AC53" s="147"/>
    </row>
    <row r="54" spans="1:29" ht="15.75">
      <c r="W54" s="5"/>
      <c r="X54" s="156"/>
      <c r="Y54" s="156"/>
      <c r="Z54" s="156"/>
      <c r="AA54" s="156"/>
      <c r="AB54" s="5"/>
    </row>
    <row r="55" spans="1:29" ht="15.75">
      <c r="W55" s="5"/>
      <c r="X55" s="156"/>
      <c r="Y55" s="156"/>
      <c r="Z55" s="156"/>
      <c r="AA55" s="156"/>
      <c r="AB55" s="5"/>
    </row>
    <row r="56" spans="1:29" ht="15.75">
      <c r="W56" s="5"/>
      <c r="X56" s="152"/>
      <c r="Y56" s="152"/>
      <c r="Z56" s="152"/>
      <c r="AA56" s="152"/>
      <c r="AB56" s="5"/>
    </row>
    <row r="57" spans="1:29" ht="15.75">
      <c r="W57" s="5"/>
      <c r="X57" s="152"/>
      <c r="Y57" s="152"/>
      <c r="Z57" s="152"/>
      <c r="AA57" s="152"/>
      <c r="AB57" s="5"/>
    </row>
    <row r="58" spans="1:29" ht="15.75">
      <c r="W58" s="5"/>
      <c r="X58" s="152"/>
      <c r="Y58" s="152"/>
      <c r="Z58" s="152"/>
      <c r="AA58" s="152"/>
      <c r="AB58" s="5"/>
    </row>
    <row r="59" spans="1:29" ht="15.75">
      <c r="W59" s="5"/>
      <c r="X59" s="152"/>
      <c r="Y59" s="152"/>
      <c r="Z59" s="152"/>
      <c r="AA59" s="152"/>
      <c r="AB59" s="5"/>
    </row>
    <row r="60" spans="1:29" ht="15.75">
      <c r="W60" s="5"/>
      <c r="X60" s="152"/>
      <c r="Y60" s="152"/>
      <c r="Z60" s="152"/>
      <c r="AA60" s="152"/>
      <c r="AB60" s="5"/>
    </row>
    <row r="61" spans="1:29" ht="15.75">
      <c r="W61" s="5"/>
      <c r="X61" s="152"/>
      <c r="Y61" s="152"/>
      <c r="Z61" s="152"/>
      <c r="AA61" s="152"/>
      <c r="AB61" s="5"/>
    </row>
    <row r="62" spans="1:29" ht="15.75">
      <c r="W62" s="5"/>
      <c r="X62" s="152"/>
      <c r="Y62" s="152"/>
      <c r="Z62" s="152"/>
      <c r="AA62" s="152"/>
      <c r="AB62" s="5"/>
    </row>
    <row r="63" spans="1:29" ht="15.75">
      <c r="W63" s="5"/>
      <c r="X63" s="152"/>
      <c r="Y63" s="152"/>
      <c r="Z63" s="152"/>
      <c r="AA63" s="152"/>
      <c r="AB63" s="5"/>
    </row>
    <row r="64" spans="1:29" ht="15.75">
      <c r="W64" s="5"/>
      <c r="X64" s="152"/>
      <c r="Y64" s="152"/>
      <c r="Z64" s="152"/>
      <c r="AA64" s="152"/>
      <c r="AB64" s="5"/>
    </row>
    <row r="65" spans="23:28" ht="15.75">
      <c r="W65" s="5"/>
      <c r="X65" s="152"/>
      <c r="Y65" s="152"/>
      <c r="Z65" s="152"/>
      <c r="AA65" s="152"/>
      <c r="AB65" s="5"/>
    </row>
    <row r="66" spans="23:28" ht="15.75">
      <c r="W66" s="5"/>
      <c r="X66" s="152"/>
      <c r="Y66" s="152"/>
      <c r="Z66" s="152"/>
      <c r="AA66" s="152"/>
      <c r="AB66" s="5"/>
    </row>
    <row r="67" spans="23:28" ht="15.75">
      <c r="W67" s="5"/>
      <c r="X67" s="152"/>
      <c r="Y67" s="152"/>
      <c r="Z67" s="152"/>
      <c r="AA67" s="152"/>
      <c r="AB67" s="5"/>
    </row>
    <row r="68" spans="23:28" ht="15.75">
      <c r="W68" s="5"/>
      <c r="X68" s="152"/>
      <c r="Y68" s="152"/>
      <c r="Z68" s="152"/>
      <c r="AA68" s="152"/>
      <c r="AB68" s="5"/>
    </row>
    <row r="69" spans="23:28" ht="15.75">
      <c r="W69" s="5"/>
      <c r="X69" s="152"/>
      <c r="Y69" s="152"/>
      <c r="Z69" s="152"/>
      <c r="AA69" s="152"/>
      <c r="AB69" s="5"/>
    </row>
    <row r="70" spans="23:28" ht="15.75">
      <c r="W70" s="5"/>
      <c r="X70" s="153"/>
      <c r="Y70" s="153"/>
      <c r="Z70" s="153"/>
      <c r="AA70" s="153"/>
      <c r="AB70" s="5"/>
    </row>
    <row r="71" spans="23:28">
      <c r="W71" s="5"/>
      <c r="X71" s="5"/>
      <c r="Y71" s="5"/>
      <c r="Z71" s="5"/>
      <c r="AA71" s="5"/>
      <c r="AB71" s="5"/>
    </row>
    <row r="72" spans="23:28">
      <c r="W72" s="5"/>
      <c r="X72" s="5"/>
      <c r="Y72" s="5"/>
      <c r="Z72" s="5"/>
      <c r="AA72" s="5"/>
      <c r="AB72" s="5"/>
    </row>
    <row r="73" spans="23:28">
      <c r="W73" s="5"/>
      <c r="X73" s="5"/>
      <c r="Y73" s="5"/>
      <c r="Z73" s="5"/>
      <c r="AA73" s="5"/>
      <c r="AB73" s="5"/>
    </row>
  </sheetData>
  <mergeCells count="106">
    <mergeCell ref="F3:I3"/>
    <mergeCell ref="J3:M3"/>
    <mergeCell ref="N3:O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X50:AA51"/>
    <mergeCell ref="X52:Y52"/>
    <mergeCell ref="Z52:AA52"/>
    <mergeCell ref="Z4:AA4"/>
    <mergeCell ref="B26:C27"/>
    <mergeCell ref="P26:S27"/>
    <mergeCell ref="L26:O27"/>
    <mergeCell ref="H26:K27"/>
    <mergeCell ref="F26:G27"/>
    <mergeCell ref="D26:E27"/>
    <mergeCell ref="N28:O28"/>
    <mergeCell ref="P28:Q28"/>
    <mergeCell ref="R28:S28"/>
    <mergeCell ref="T28:U28"/>
    <mergeCell ref="V28:W28"/>
    <mergeCell ref="X28:Y28"/>
    <mergeCell ref="B4:C4"/>
    <mergeCell ref="D4:E4"/>
    <mergeCell ref="F4:G4"/>
    <mergeCell ref="H4:I4"/>
    <mergeCell ref="J4:K4"/>
    <mergeCell ref="L4:M4"/>
    <mergeCell ref="N4:O4"/>
    <mergeCell ref="P4:Q4"/>
    <mergeCell ref="A1:AC1"/>
    <mergeCell ref="X26:Y27"/>
    <mergeCell ref="Z26:AA27"/>
    <mergeCell ref="T26:W27"/>
    <mergeCell ref="Z28:AA28"/>
    <mergeCell ref="H28:I28"/>
    <mergeCell ref="J28:K28"/>
    <mergeCell ref="L28:M28"/>
    <mergeCell ref="D28:E28"/>
    <mergeCell ref="F28:G28"/>
    <mergeCell ref="B28:C28"/>
    <mergeCell ref="AB28:AC28"/>
    <mergeCell ref="A26:A31"/>
    <mergeCell ref="AB26:AC27"/>
    <mergeCell ref="T3:U3"/>
    <mergeCell ref="V3:W3"/>
    <mergeCell ref="X3:AA3"/>
    <mergeCell ref="P3:S3"/>
    <mergeCell ref="R4:S4"/>
    <mergeCell ref="T4:U4"/>
    <mergeCell ref="V4:W4"/>
    <mergeCell ref="X4:Y4"/>
    <mergeCell ref="A3:A7"/>
    <mergeCell ref="B3:E3"/>
    <mergeCell ref="AA5:AA7"/>
    <mergeCell ref="R5:R7"/>
    <mergeCell ref="S5:S7"/>
    <mergeCell ref="T5:T7"/>
    <mergeCell ref="U5:U7"/>
    <mergeCell ref="V5:V7"/>
    <mergeCell ref="M5:M7"/>
    <mergeCell ref="N5:N7"/>
    <mergeCell ref="O5:O7"/>
    <mergeCell ref="P5:P7"/>
    <mergeCell ref="Q5:Q7"/>
    <mergeCell ref="B29:B31"/>
    <mergeCell ref="C29:C31"/>
    <mergeCell ref="D29:D31"/>
    <mergeCell ref="E29:E31"/>
    <mergeCell ref="F29:F31"/>
    <mergeCell ref="W5:W7"/>
    <mergeCell ref="X5:X7"/>
    <mergeCell ref="Y5:Y7"/>
    <mergeCell ref="Z5:Z7"/>
    <mergeCell ref="AA29:AA31"/>
    <mergeCell ref="AB29:AB31"/>
    <mergeCell ref="AC29:AC31"/>
    <mergeCell ref="A48:AC48"/>
    <mergeCell ref="V29:V31"/>
    <mergeCell ref="W29:W31"/>
    <mergeCell ref="X29:X31"/>
    <mergeCell ref="Y29:Y31"/>
    <mergeCell ref="Z29:Z31"/>
    <mergeCell ref="Q29:Q31"/>
    <mergeCell ref="R29:R31"/>
    <mergeCell ref="S29:S31"/>
    <mergeCell ref="T29:T31"/>
    <mergeCell ref="U29:U31"/>
    <mergeCell ref="L29:L31"/>
    <mergeCell ref="M29:M31"/>
    <mergeCell ref="N29:N31"/>
    <mergeCell ref="O29:O31"/>
    <mergeCell ref="P29:P31"/>
    <mergeCell ref="G29:G31"/>
    <mergeCell ref="H29:H31"/>
    <mergeCell ref="I29:I31"/>
    <mergeCell ref="J29:J31"/>
    <mergeCell ref="K29:K31"/>
  </mergeCells>
  <conditionalFormatting sqref="B50:W50 A47:AC47 A49 AB50:AC50">
    <cfRule type="cellIs" dxfId="37" priority="53" operator="lessThan">
      <formula>0</formula>
    </cfRule>
  </conditionalFormatting>
  <conditionalFormatting sqref="A26:S26 O53:W53 A32:S44 B27:S28 AB53:AC53 AB26:AC28 AB32:AC44">
    <cfRule type="cellIs" dxfId="36" priority="55" operator="lessThan">
      <formula>0</formula>
    </cfRule>
  </conditionalFormatting>
  <conditionalFormatting sqref="A45:S46 AB45:AC46">
    <cfRule type="cellIs" dxfId="35" priority="54" operator="lessThan">
      <formula>0</formula>
    </cfRule>
  </conditionalFormatting>
  <conditionalFormatting sqref="A50">
    <cfRule type="cellIs" dxfId="34" priority="51" operator="lessThan">
      <formula>0</formula>
    </cfRule>
  </conditionalFormatting>
  <conditionalFormatting sqref="B52:W52 AB52:AC52">
    <cfRule type="cellIs" dxfId="33" priority="52" operator="lessThan">
      <formula>0</formula>
    </cfRule>
  </conditionalFormatting>
  <conditionalFormatting sqref="X50:AA68">
    <cfRule type="cellIs" dxfId="32" priority="50" operator="lessThan">
      <formula>0</formula>
    </cfRule>
  </conditionalFormatting>
  <conditionalFormatting sqref="X69:AA70">
    <cfRule type="cellIs" dxfId="31" priority="49" operator="lessThan">
      <formula>0</formula>
    </cfRule>
  </conditionalFormatting>
  <conditionalFormatting sqref="X26:AA28 X32:AA44">
    <cfRule type="cellIs" dxfId="30" priority="48" operator="lessThan">
      <formula>0</formula>
    </cfRule>
  </conditionalFormatting>
  <conditionalFormatting sqref="X45:AA46">
    <cfRule type="cellIs" dxfId="29" priority="47" operator="lessThan">
      <formula>0</formula>
    </cfRule>
  </conditionalFormatting>
  <conditionalFormatting sqref="T26:W28 T32:W44">
    <cfRule type="cellIs" dxfId="28" priority="46" operator="lessThan">
      <formula>0</formula>
    </cfRule>
  </conditionalFormatting>
  <conditionalFormatting sqref="T45:W46">
    <cfRule type="cellIs" dxfId="27" priority="45" operator="lessThan">
      <formula>0</formula>
    </cfRule>
  </conditionalFormatting>
  <conditionalFormatting sqref="C5">
    <cfRule type="cellIs" dxfId="26" priority="44" operator="lessThan">
      <formula>0</formula>
    </cfRule>
  </conditionalFormatting>
  <conditionalFormatting sqref="W5">
    <cfRule type="cellIs" dxfId="25" priority="17" operator="lessThan">
      <formula>0</formula>
    </cfRule>
  </conditionalFormatting>
  <conditionalFormatting sqref="G5">
    <cfRule type="cellIs" dxfId="24" priority="25" operator="lessThan">
      <formula>0</formula>
    </cfRule>
  </conditionalFormatting>
  <conditionalFormatting sqref="E5">
    <cfRule type="cellIs" dxfId="23" priority="26" operator="lessThan">
      <formula>0</formula>
    </cfRule>
  </conditionalFormatting>
  <conditionalFormatting sqref="I5">
    <cfRule type="cellIs" dxfId="22" priority="24" operator="lessThan">
      <formula>0</formula>
    </cfRule>
  </conditionalFormatting>
  <conditionalFormatting sqref="K5">
    <cfRule type="cellIs" dxfId="21" priority="23" operator="lessThan">
      <formula>0</formula>
    </cfRule>
  </conditionalFormatting>
  <conditionalFormatting sqref="M5">
    <cfRule type="cellIs" dxfId="20" priority="22" operator="lessThan">
      <formula>0</formula>
    </cfRule>
  </conditionalFormatting>
  <conditionalFormatting sqref="O5">
    <cfRule type="cellIs" dxfId="19" priority="21" operator="lessThan">
      <formula>0</formula>
    </cfRule>
  </conditionalFormatting>
  <conditionalFormatting sqref="Q5">
    <cfRule type="cellIs" dxfId="18" priority="20" operator="lessThan">
      <formula>0</formula>
    </cfRule>
  </conditionalFormatting>
  <conditionalFormatting sqref="S5">
    <cfRule type="cellIs" dxfId="17" priority="19" operator="lessThan">
      <formula>0</formula>
    </cfRule>
  </conditionalFormatting>
  <conditionalFormatting sqref="U5">
    <cfRule type="cellIs" dxfId="16" priority="18" operator="lessThan">
      <formula>0</formula>
    </cfRule>
  </conditionalFormatting>
  <conditionalFormatting sqref="Y5">
    <cfRule type="cellIs" dxfId="15" priority="16" operator="lessThan">
      <formula>0</formula>
    </cfRule>
  </conditionalFormatting>
  <conditionalFormatting sqref="AA5">
    <cfRule type="cellIs" dxfId="14" priority="15" operator="lessThan">
      <formula>0</formula>
    </cfRule>
  </conditionalFormatting>
  <conditionalFormatting sqref="C29">
    <cfRule type="cellIs" dxfId="13" priority="14" operator="lessThan">
      <formula>0</formula>
    </cfRule>
  </conditionalFormatting>
  <conditionalFormatting sqref="E29">
    <cfRule type="cellIs" dxfId="12" priority="13" operator="lessThan">
      <formula>0</formula>
    </cfRule>
  </conditionalFormatting>
  <conditionalFormatting sqref="G29">
    <cfRule type="cellIs" dxfId="11" priority="12" operator="lessThan">
      <formula>0</formula>
    </cfRule>
  </conditionalFormatting>
  <conditionalFormatting sqref="I29">
    <cfRule type="cellIs" dxfId="10" priority="11" operator="lessThan">
      <formula>0</formula>
    </cfRule>
  </conditionalFormatting>
  <conditionalFormatting sqref="K29">
    <cfRule type="cellIs" dxfId="9" priority="10" operator="lessThan">
      <formula>0</formula>
    </cfRule>
  </conditionalFormatting>
  <conditionalFormatting sqref="M29">
    <cfRule type="cellIs" dxfId="8" priority="9" operator="lessThan">
      <formula>0</formula>
    </cfRule>
  </conditionalFormatting>
  <conditionalFormatting sqref="O29">
    <cfRule type="cellIs" dxfId="7" priority="8" operator="lessThan">
      <formula>0</formula>
    </cfRule>
  </conditionalFormatting>
  <conditionalFormatting sqref="Q29">
    <cfRule type="cellIs" dxfId="6" priority="7" operator="lessThan">
      <formula>0</formula>
    </cfRule>
  </conditionalFormatting>
  <conditionalFormatting sqref="S29">
    <cfRule type="cellIs" dxfId="5" priority="6" operator="lessThan">
      <formula>0</formula>
    </cfRule>
  </conditionalFormatting>
  <conditionalFormatting sqref="U29">
    <cfRule type="cellIs" dxfId="4" priority="5" operator="lessThan">
      <formula>0</formula>
    </cfRule>
  </conditionalFormatting>
  <conditionalFormatting sqref="W29">
    <cfRule type="cellIs" dxfId="3" priority="4" operator="lessThan">
      <formula>0</formula>
    </cfRule>
  </conditionalFormatting>
  <conditionalFormatting sqref="Y29">
    <cfRule type="cellIs" dxfId="2" priority="3" operator="lessThan">
      <formula>0</formula>
    </cfRule>
  </conditionalFormatting>
  <conditionalFormatting sqref="AA29">
    <cfRule type="cellIs" dxfId="1" priority="2" operator="lessThan">
      <formula>0</formula>
    </cfRule>
  </conditionalFormatting>
  <conditionalFormatting sqref="AC29">
    <cfRule type="cellIs" dxfId="0" priority="1" operator="less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19" fitToHeight="0" orientation="landscape" horizontalDpi="4294967294" r:id="rId1"/>
  <headerFooter>
    <oddHeader>&amp;R&amp;48Příloha č. 5a
str. &amp;P</oddHeader>
  </headerFooter>
  <rowBreaks count="1" manualBreakCount="1">
    <brk id="24" max="2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Q124"/>
  <sheetViews>
    <sheetView zoomScale="40" zoomScaleNormal="40" workbookViewId="0">
      <selection activeCell="B35" sqref="B35"/>
    </sheetView>
  </sheetViews>
  <sheetFormatPr defaultColWidth="10.28515625" defaultRowHeight="12.75"/>
  <cols>
    <col min="1" max="1" width="7.42578125" style="25" customWidth="1"/>
    <col min="2" max="2" width="6.140625" style="25" customWidth="1"/>
    <col min="3" max="30" width="16.5703125" style="25" customWidth="1"/>
    <col min="31" max="32" width="9.85546875" style="25" customWidth="1"/>
    <col min="33" max="33" width="10.28515625" style="25" customWidth="1"/>
    <col min="34" max="34" width="9.7109375" style="25" customWidth="1"/>
    <col min="35" max="35" width="56.5703125" style="25" customWidth="1"/>
    <col min="36" max="36" width="11.140625" style="25" customWidth="1"/>
    <col min="37" max="37" width="10.28515625" style="25" customWidth="1"/>
    <col min="38" max="16384" width="10.28515625" style="25"/>
  </cols>
  <sheetData>
    <row r="2" spans="1:43" ht="66" customHeight="1">
      <c r="A2" s="600"/>
      <c r="B2" s="587" t="s">
        <v>258</v>
      </c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  <c r="V2" s="587"/>
      <c r="W2" s="587"/>
      <c r="X2" s="587"/>
      <c r="Y2" s="587"/>
      <c r="Z2" s="587"/>
      <c r="AA2" s="587"/>
      <c r="AB2" s="587"/>
      <c r="AC2" s="587"/>
      <c r="AD2" s="587"/>
      <c r="AI2" s="67"/>
      <c r="AJ2" s="40"/>
      <c r="AK2" s="40"/>
      <c r="AL2" s="40"/>
    </row>
    <row r="3" spans="1:43" ht="43.5" customHeight="1" thickBot="1">
      <c r="A3" s="600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I3" s="67"/>
      <c r="AJ3" s="40"/>
      <c r="AK3" s="40"/>
      <c r="AL3" s="40"/>
    </row>
    <row r="4" spans="1:43" ht="15.75" customHeight="1">
      <c r="A4" s="600"/>
      <c r="B4" s="584" t="s">
        <v>80</v>
      </c>
      <c r="C4" s="578" t="s">
        <v>203</v>
      </c>
      <c r="D4" s="582"/>
      <c r="E4" s="582"/>
      <c r="F4" s="579"/>
      <c r="G4" s="578" t="s">
        <v>204</v>
      </c>
      <c r="H4" s="582"/>
      <c r="I4" s="582"/>
      <c r="J4" s="579"/>
      <c r="K4" s="582" t="s">
        <v>205</v>
      </c>
      <c r="L4" s="582"/>
      <c r="M4" s="582"/>
      <c r="N4" s="582"/>
      <c r="O4" s="578" t="s">
        <v>206</v>
      </c>
      <c r="P4" s="579"/>
      <c r="Q4" s="578" t="s">
        <v>178</v>
      </c>
      <c r="R4" s="582"/>
      <c r="S4" s="582"/>
      <c r="T4" s="579"/>
      <c r="U4" s="582" t="s">
        <v>165</v>
      </c>
      <c r="V4" s="582"/>
      <c r="W4" s="578" t="s">
        <v>179</v>
      </c>
      <c r="X4" s="579"/>
      <c r="Y4" s="582" t="s">
        <v>207</v>
      </c>
      <c r="Z4" s="582"/>
      <c r="AA4" s="578" t="s">
        <v>180</v>
      </c>
      <c r="AB4" s="579"/>
      <c r="AC4" s="582" t="s">
        <v>81</v>
      </c>
      <c r="AD4" s="579"/>
      <c r="AG4" s="66"/>
      <c r="AI4" s="65"/>
      <c r="AJ4" s="59"/>
      <c r="AK4" s="64"/>
      <c r="AL4" s="40"/>
    </row>
    <row r="5" spans="1:43" s="57" customFormat="1" ht="89.25" customHeight="1">
      <c r="A5" s="600"/>
      <c r="B5" s="585"/>
      <c r="C5" s="580"/>
      <c r="D5" s="583"/>
      <c r="E5" s="583"/>
      <c r="F5" s="581"/>
      <c r="G5" s="580"/>
      <c r="H5" s="583"/>
      <c r="I5" s="583"/>
      <c r="J5" s="581"/>
      <c r="K5" s="583"/>
      <c r="L5" s="583"/>
      <c r="M5" s="583"/>
      <c r="N5" s="583"/>
      <c r="O5" s="580"/>
      <c r="P5" s="581"/>
      <c r="Q5" s="580"/>
      <c r="R5" s="583"/>
      <c r="S5" s="583"/>
      <c r="T5" s="581"/>
      <c r="U5" s="583"/>
      <c r="V5" s="583"/>
      <c r="W5" s="580"/>
      <c r="X5" s="581"/>
      <c r="Y5" s="583"/>
      <c r="Z5" s="583"/>
      <c r="AA5" s="580"/>
      <c r="AB5" s="581"/>
      <c r="AC5" s="583"/>
      <c r="AD5" s="581"/>
      <c r="AG5" s="63"/>
      <c r="AH5" s="63"/>
      <c r="AI5" s="56"/>
      <c r="AJ5" s="62"/>
      <c r="AK5" s="61"/>
      <c r="AL5" s="43"/>
    </row>
    <row r="6" spans="1:43" ht="45" customHeight="1" thickBot="1">
      <c r="A6" s="600"/>
      <c r="B6" s="585"/>
      <c r="C6" s="592" t="s">
        <v>82</v>
      </c>
      <c r="D6" s="589"/>
      <c r="E6" s="590" t="s">
        <v>83</v>
      </c>
      <c r="F6" s="591"/>
      <c r="G6" s="592" t="s">
        <v>82</v>
      </c>
      <c r="H6" s="589"/>
      <c r="I6" s="590" t="s">
        <v>83</v>
      </c>
      <c r="J6" s="591"/>
      <c r="K6" s="588" t="s">
        <v>82</v>
      </c>
      <c r="L6" s="589"/>
      <c r="M6" s="590" t="s">
        <v>83</v>
      </c>
      <c r="N6" s="588"/>
      <c r="O6" s="592" t="s">
        <v>83</v>
      </c>
      <c r="P6" s="591"/>
      <c r="Q6" s="592" t="s">
        <v>82</v>
      </c>
      <c r="R6" s="589"/>
      <c r="S6" s="590" t="s">
        <v>83</v>
      </c>
      <c r="T6" s="591"/>
      <c r="U6" s="588" t="s">
        <v>83</v>
      </c>
      <c r="V6" s="588"/>
      <c r="W6" s="592" t="s">
        <v>181</v>
      </c>
      <c r="X6" s="591"/>
      <c r="Y6" s="588" t="s">
        <v>85</v>
      </c>
      <c r="Z6" s="588"/>
      <c r="AA6" s="592" t="s">
        <v>84</v>
      </c>
      <c r="AB6" s="591"/>
      <c r="AC6" s="588" t="s">
        <v>86</v>
      </c>
      <c r="AD6" s="591"/>
      <c r="AG6" s="50"/>
      <c r="AH6" s="54"/>
      <c r="AI6" s="50"/>
      <c r="AJ6" s="58"/>
      <c r="AK6" s="60"/>
    </row>
    <row r="7" spans="1:43" ht="45" customHeight="1">
      <c r="A7" s="600"/>
      <c r="B7" s="585"/>
      <c r="C7" s="173" t="s">
        <v>87</v>
      </c>
      <c r="D7" s="174" t="s">
        <v>88</v>
      </c>
      <c r="E7" s="174" t="s">
        <v>87</v>
      </c>
      <c r="F7" s="175" t="s">
        <v>88</v>
      </c>
      <c r="G7" s="173" t="s">
        <v>87</v>
      </c>
      <c r="H7" s="174" t="s">
        <v>88</v>
      </c>
      <c r="I7" s="174" t="s">
        <v>87</v>
      </c>
      <c r="J7" s="176" t="s">
        <v>88</v>
      </c>
      <c r="K7" s="177" t="s">
        <v>87</v>
      </c>
      <c r="L7" s="174" t="s">
        <v>88</v>
      </c>
      <c r="M7" s="174" t="s">
        <v>87</v>
      </c>
      <c r="N7" s="178" t="s">
        <v>88</v>
      </c>
      <c r="O7" s="179" t="s">
        <v>87</v>
      </c>
      <c r="P7" s="176" t="s">
        <v>88</v>
      </c>
      <c r="Q7" s="180" t="s">
        <v>87</v>
      </c>
      <c r="R7" s="174" t="s">
        <v>88</v>
      </c>
      <c r="S7" s="174" t="s">
        <v>87</v>
      </c>
      <c r="T7" s="181" t="s">
        <v>88</v>
      </c>
      <c r="U7" s="182" t="s">
        <v>87</v>
      </c>
      <c r="V7" s="183" t="s">
        <v>88</v>
      </c>
      <c r="W7" s="179" t="s">
        <v>87</v>
      </c>
      <c r="X7" s="176" t="s">
        <v>88</v>
      </c>
      <c r="Y7" s="182" t="s">
        <v>87</v>
      </c>
      <c r="Z7" s="183" t="s">
        <v>88</v>
      </c>
      <c r="AA7" s="179" t="s">
        <v>87</v>
      </c>
      <c r="AB7" s="176" t="s">
        <v>88</v>
      </c>
      <c r="AC7" s="182" t="s">
        <v>87</v>
      </c>
      <c r="AD7" s="176" t="s">
        <v>88</v>
      </c>
      <c r="AG7" s="50"/>
      <c r="AH7" s="54"/>
      <c r="AI7" s="50"/>
      <c r="AJ7" s="58"/>
      <c r="AK7" s="60"/>
    </row>
    <row r="8" spans="1:43" ht="45" customHeight="1">
      <c r="A8" s="600"/>
      <c r="B8" s="585"/>
      <c r="C8" s="173" t="s">
        <v>89</v>
      </c>
      <c r="D8" s="174" t="s">
        <v>90</v>
      </c>
      <c r="E8" s="174" t="s">
        <v>89</v>
      </c>
      <c r="F8" s="175" t="s">
        <v>90</v>
      </c>
      <c r="G8" s="173" t="s">
        <v>89</v>
      </c>
      <c r="H8" s="174" t="s">
        <v>90</v>
      </c>
      <c r="I8" s="174" t="s">
        <v>89</v>
      </c>
      <c r="J8" s="176" t="s">
        <v>90</v>
      </c>
      <c r="K8" s="177" t="s">
        <v>89</v>
      </c>
      <c r="L8" s="174" t="s">
        <v>90</v>
      </c>
      <c r="M8" s="174" t="s">
        <v>89</v>
      </c>
      <c r="N8" s="178" t="s">
        <v>90</v>
      </c>
      <c r="O8" s="179" t="s">
        <v>89</v>
      </c>
      <c r="P8" s="176" t="s">
        <v>90</v>
      </c>
      <c r="Q8" s="180" t="s">
        <v>89</v>
      </c>
      <c r="R8" s="174" t="s">
        <v>90</v>
      </c>
      <c r="S8" s="174" t="s">
        <v>89</v>
      </c>
      <c r="T8" s="181" t="s">
        <v>90</v>
      </c>
      <c r="U8" s="182" t="s">
        <v>89</v>
      </c>
      <c r="V8" s="183" t="s">
        <v>90</v>
      </c>
      <c r="W8" s="179" t="s">
        <v>89</v>
      </c>
      <c r="X8" s="176" t="s">
        <v>90</v>
      </c>
      <c r="Y8" s="182" t="s">
        <v>89</v>
      </c>
      <c r="Z8" s="183" t="s">
        <v>90</v>
      </c>
      <c r="AA8" s="179" t="s">
        <v>89</v>
      </c>
      <c r="AB8" s="176" t="s">
        <v>90</v>
      </c>
      <c r="AC8" s="182" t="s">
        <v>89</v>
      </c>
      <c r="AD8" s="176" t="s">
        <v>90</v>
      </c>
      <c r="AG8" s="50"/>
      <c r="AH8" s="54"/>
      <c r="AI8" s="50"/>
      <c r="AJ8" s="58"/>
      <c r="AK8" s="60"/>
    </row>
    <row r="9" spans="1:43" ht="45" customHeight="1" thickBot="1">
      <c r="A9" s="600"/>
      <c r="B9" s="586"/>
      <c r="C9" s="184" t="s">
        <v>91</v>
      </c>
      <c r="D9" s="185" t="s">
        <v>92</v>
      </c>
      <c r="E9" s="185" t="s">
        <v>91</v>
      </c>
      <c r="F9" s="186" t="s">
        <v>92</v>
      </c>
      <c r="G9" s="184" t="s">
        <v>91</v>
      </c>
      <c r="H9" s="185" t="s">
        <v>92</v>
      </c>
      <c r="I9" s="185" t="s">
        <v>91</v>
      </c>
      <c r="J9" s="187" t="s">
        <v>92</v>
      </c>
      <c r="K9" s="188" t="s">
        <v>91</v>
      </c>
      <c r="L9" s="185" t="s">
        <v>92</v>
      </c>
      <c r="M9" s="185" t="s">
        <v>91</v>
      </c>
      <c r="N9" s="189" t="s">
        <v>92</v>
      </c>
      <c r="O9" s="190" t="s">
        <v>91</v>
      </c>
      <c r="P9" s="187" t="s">
        <v>92</v>
      </c>
      <c r="Q9" s="191" t="s">
        <v>91</v>
      </c>
      <c r="R9" s="185" t="s">
        <v>92</v>
      </c>
      <c r="S9" s="185" t="s">
        <v>91</v>
      </c>
      <c r="T9" s="192" t="s">
        <v>92</v>
      </c>
      <c r="U9" s="193" t="s">
        <v>91</v>
      </c>
      <c r="V9" s="194" t="s">
        <v>92</v>
      </c>
      <c r="W9" s="190" t="s">
        <v>91</v>
      </c>
      <c r="X9" s="187" t="s">
        <v>92</v>
      </c>
      <c r="Y9" s="193" t="s">
        <v>91</v>
      </c>
      <c r="Z9" s="194" t="s">
        <v>92</v>
      </c>
      <c r="AA9" s="190" t="s">
        <v>91</v>
      </c>
      <c r="AB9" s="187" t="s">
        <v>92</v>
      </c>
      <c r="AC9" s="193" t="s">
        <v>91</v>
      </c>
      <c r="AD9" s="187" t="s">
        <v>92</v>
      </c>
      <c r="AG9" s="50"/>
      <c r="AH9" s="54"/>
      <c r="AI9" s="50"/>
      <c r="AJ9" s="149"/>
      <c r="AK9" s="149"/>
      <c r="AL9" s="149"/>
      <c r="AM9" s="149"/>
      <c r="AN9" s="150"/>
      <c r="AO9" s="150"/>
      <c r="AP9" s="150"/>
      <c r="AQ9" s="150"/>
    </row>
    <row r="10" spans="1:43" ht="45" customHeight="1" thickTop="1">
      <c r="A10" s="600"/>
      <c r="B10" s="195">
        <v>1</v>
      </c>
      <c r="C10" s="196">
        <f>+[7]NUTS3!$E$101</f>
        <v>3020</v>
      </c>
      <c r="D10" s="197">
        <f>+[7]NUTS3!$F$101</f>
        <v>50</v>
      </c>
      <c r="E10" s="197">
        <f>+[7]NUTS3!$J$101</f>
        <v>2813</v>
      </c>
      <c r="F10" s="198">
        <f>+[7]NUTS3!$K$101</f>
        <v>46</v>
      </c>
      <c r="G10" s="196">
        <f>+[7]NUTS3!$T$101</f>
        <v>197</v>
      </c>
      <c r="H10" s="197">
        <f>+[7]NUTS3!$U$101</f>
        <v>1</v>
      </c>
      <c r="I10" s="197">
        <f>+[7]NUTS3!$Y$101</f>
        <v>228</v>
      </c>
      <c r="J10" s="199">
        <f>+[7]NUTS3!$Z$101</f>
        <v>77</v>
      </c>
      <c r="K10" s="200">
        <f>+[7]NUTS3!$AI$101</f>
        <v>4145</v>
      </c>
      <c r="L10" s="197">
        <f>+[7]NUTS3!$AJ$101</f>
        <v>122</v>
      </c>
      <c r="M10" s="197">
        <f>+[7]NUTS3!$AN$101</f>
        <v>4050</v>
      </c>
      <c r="N10" s="200">
        <f>+[7]NUTS3!$AO$101</f>
        <v>117</v>
      </c>
      <c r="O10" s="201">
        <f>+[7]NUTS3!$AX$101</f>
        <v>2751</v>
      </c>
      <c r="P10" s="198">
        <f>+[7]NUTS3!$AY$101</f>
        <v>72</v>
      </c>
      <c r="Q10" s="196">
        <f>+[7]NUTS3!$BH$101+[7]NUTS3!$BW$101</f>
        <v>1255</v>
      </c>
      <c r="R10" s="197">
        <f>+[7]NUTS3!$BI$101+[7]NUTS3!$BX$101</f>
        <v>0</v>
      </c>
      <c r="S10" s="197">
        <f>+[7]NUTS3!$BM$101+[7]NUTS3!$CB$101</f>
        <v>1139</v>
      </c>
      <c r="T10" s="198">
        <f>+[7]NUTS3!$BN$101+[7]NUTS3!$CC$101</f>
        <v>62</v>
      </c>
      <c r="U10" s="202">
        <f>+[7]NUTS3!$CL$101</f>
        <v>45</v>
      </c>
      <c r="V10" s="200">
        <f>+[7]NUTS3!$CM$101</f>
        <v>0</v>
      </c>
      <c r="W10" s="201">
        <f>+[7]NUTS3!$CQ$101</f>
        <v>74</v>
      </c>
      <c r="X10" s="198">
        <f>+[7]NUTS3!$CR$101</f>
        <v>21</v>
      </c>
      <c r="Y10" s="203">
        <f>+[7]NUTS3!$FS$101</f>
        <v>38498</v>
      </c>
      <c r="Z10" s="204">
        <f>+[7]NUTS3!$FT$101</f>
        <v>1290</v>
      </c>
      <c r="AA10" s="201">
        <f>+[7]NUTS3!$DP$101</f>
        <v>21</v>
      </c>
      <c r="AB10" s="199">
        <f>+[7]NUTS3!$DQ$101</f>
        <v>2</v>
      </c>
      <c r="AC10" s="202">
        <f>+[7]NUTS3!$DF$101</f>
        <v>129</v>
      </c>
      <c r="AD10" s="205">
        <f>+[7]NUTS3!$DG$101</f>
        <v>6</v>
      </c>
      <c r="AG10" s="50"/>
      <c r="AH10" s="50"/>
      <c r="AI10" s="50"/>
      <c r="AJ10" s="62"/>
      <c r="AK10" s="62"/>
      <c r="AL10" s="62"/>
      <c r="AM10" s="62"/>
      <c r="AN10" s="151"/>
      <c r="AO10" s="151"/>
      <c r="AP10" s="151"/>
      <c r="AQ10" s="151"/>
    </row>
    <row r="11" spans="1:43" ht="45" customHeight="1">
      <c r="A11" s="600"/>
      <c r="B11" s="195">
        <v>2</v>
      </c>
      <c r="C11" s="206">
        <f>+[8]NUTS3!$E$101</f>
        <v>2955</v>
      </c>
      <c r="D11" s="207">
        <f>+[8]NUTS3!$F$101</f>
        <v>309</v>
      </c>
      <c r="E11" s="207">
        <f>+[8]NUTS3!$J$101</f>
        <v>2643</v>
      </c>
      <c r="F11" s="205">
        <f>+[8]NUTS3!$K$101</f>
        <v>192</v>
      </c>
      <c r="G11" s="206">
        <f>+[8]NUTS3!$T$101</f>
        <v>135</v>
      </c>
      <c r="H11" s="207">
        <f>+[8]NUTS3!$U$101</f>
        <v>9</v>
      </c>
      <c r="I11" s="207">
        <f>+[8]NUTS3!$Y$101</f>
        <v>200</v>
      </c>
      <c r="J11" s="208">
        <f>+[8]NUTS3!$Z$101</f>
        <v>98</v>
      </c>
      <c r="K11" s="209">
        <f>+[8]NUTS3!$AI$101</f>
        <v>3999</v>
      </c>
      <c r="L11" s="207">
        <f>+[8]NUTS3!$AJ$101</f>
        <v>666</v>
      </c>
      <c r="M11" s="207">
        <f>+[8]NUTS3!$AN$101</f>
        <v>3906</v>
      </c>
      <c r="N11" s="209">
        <f>+[8]NUTS3!$AO$101</f>
        <v>668</v>
      </c>
      <c r="O11" s="210">
        <f>+[8]NUTS3!$AX$101</f>
        <v>2744</v>
      </c>
      <c r="P11" s="205">
        <f>+[8]NUTS3!$AY$101</f>
        <v>198</v>
      </c>
      <c r="Q11" s="206">
        <f>+[8]NUTS3!$BH$101+[8]NUTS3!$BW$101</f>
        <v>1250</v>
      </c>
      <c r="R11" s="207">
        <f>+[8]NUTS3!$BI$101+[8]NUTS3!$BX$101</f>
        <v>52</v>
      </c>
      <c r="S11" s="207">
        <f>+[8]NUTS3!$BM$101+[8]NUTS3!$CB$101</f>
        <v>1143</v>
      </c>
      <c r="T11" s="205">
        <f>+[8]NUTS3!$BN$101+[8]NUTS3!$CC$101</f>
        <v>117</v>
      </c>
      <c r="U11" s="203">
        <f>+[8]NUTS3!$CL$101</f>
        <v>49</v>
      </c>
      <c r="V11" s="209">
        <f>+[8]NUTS3!$CM$101</f>
        <v>4</v>
      </c>
      <c r="W11" s="210">
        <f>+[8]NUTS3!$CQ$101</f>
        <v>93</v>
      </c>
      <c r="X11" s="205">
        <f>+[8]NUTS3!$CR$101</f>
        <v>79</v>
      </c>
      <c r="Y11" s="203">
        <f>+[8]NUTS3!$FS$101</f>
        <v>38844</v>
      </c>
      <c r="Z11" s="204">
        <f>+[8]NUTS3!$FT$101</f>
        <v>1690</v>
      </c>
      <c r="AA11" s="210">
        <f>+[8]NUTS3!$DP$101</f>
        <v>17</v>
      </c>
      <c r="AB11" s="208">
        <f>+[8]NUTS3!$DQ$101</f>
        <v>2</v>
      </c>
      <c r="AC11" s="203">
        <f>+[8]NUTS3!$DF$101</f>
        <v>122</v>
      </c>
      <c r="AD11" s="205">
        <f>+[8]NUTS3!$DG$101</f>
        <v>13</v>
      </c>
      <c r="AG11" s="50"/>
      <c r="AH11" s="50"/>
      <c r="AI11" s="50"/>
      <c r="AJ11" s="62"/>
      <c r="AK11" s="62"/>
      <c r="AL11" s="62"/>
      <c r="AM11" s="62"/>
      <c r="AN11" s="151"/>
      <c r="AO11" s="151"/>
      <c r="AP11" s="151"/>
      <c r="AQ11" s="151"/>
    </row>
    <row r="12" spans="1:43" ht="45" customHeight="1">
      <c r="A12" s="600"/>
      <c r="B12" s="195">
        <v>3</v>
      </c>
      <c r="C12" s="206">
        <f>+[9]NUTS3!$E$101</f>
        <v>3309</v>
      </c>
      <c r="D12" s="207">
        <f>+[9]NUTS3!$F$101</f>
        <v>1309</v>
      </c>
      <c r="E12" s="207">
        <f>+[9]NUTS3!$J$101</f>
        <v>2736</v>
      </c>
      <c r="F12" s="205">
        <f>+[9]NUTS3!$K$101</f>
        <v>902</v>
      </c>
      <c r="G12" s="206">
        <f>+[9]NUTS3!$T$101</f>
        <v>135</v>
      </c>
      <c r="H12" s="207">
        <f>+[9]NUTS3!$U$101</f>
        <v>9</v>
      </c>
      <c r="I12" s="207">
        <f>+[9]NUTS3!$Y$101</f>
        <v>199</v>
      </c>
      <c r="J12" s="208">
        <f>+[9]NUTS3!$Z$101</f>
        <v>98</v>
      </c>
      <c r="K12" s="209">
        <f>+[9]NUTS3!$AI$101</f>
        <v>4304</v>
      </c>
      <c r="L12" s="207">
        <f>+[9]NUTS3!$AJ$101</f>
        <v>1493</v>
      </c>
      <c r="M12" s="207">
        <f>+[9]NUTS3!$AN$101</f>
        <v>4179</v>
      </c>
      <c r="N12" s="209">
        <f>+[9]NUTS3!$AO$101</f>
        <v>1514</v>
      </c>
      <c r="O12" s="210">
        <f>+[9]NUTS3!$AX$101</f>
        <v>2835</v>
      </c>
      <c r="P12" s="205">
        <f>+[9]NUTS3!$AY$101</f>
        <v>437</v>
      </c>
      <c r="Q12" s="206">
        <f>+[9]NUTS3!$BH$101+[9]NUTS3!$BW$101</f>
        <v>1293</v>
      </c>
      <c r="R12" s="207">
        <f>+[9]NUTS3!$BI$101+[9]NUTS3!$BX$101</f>
        <v>103</v>
      </c>
      <c r="S12" s="207">
        <f>+[9]NUTS3!$BM$101+[9]NUTS3!$CB$101</f>
        <v>1170</v>
      </c>
      <c r="T12" s="205">
        <f>+[9]NUTS3!$BN$101+[9]NUTS3!$CC$101</f>
        <v>171</v>
      </c>
      <c r="U12" s="203">
        <f>+[9]NUTS3!$CL$101</f>
        <v>49</v>
      </c>
      <c r="V12" s="209">
        <f>+[9]NUTS3!$CM$101</f>
        <v>5</v>
      </c>
      <c r="W12" s="210">
        <f>+[9]NUTS3!$CQ$101</f>
        <v>99</v>
      </c>
      <c r="X12" s="205">
        <f>+[9]NUTS3!$CR$101</f>
        <v>85</v>
      </c>
      <c r="Y12" s="203">
        <f>+[9]NUTS3!$FS$101</f>
        <v>39497</v>
      </c>
      <c r="Z12" s="204">
        <f>+[9]NUTS3!$FT$101</f>
        <v>2353</v>
      </c>
      <c r="AA12" s="210">
        <f>+[9]NUTS3!$DP$101</f>
        <v>16</v>
      </c>
      <c r="AB12" s="208">
        <f>+[9]NUTS3!$DQ$101</f>
        <v>3</v>
      </c>
      <c r="AC12" s="203">
        <f>+[9]NUTS3!$DF$101</f>
        <v>118</v>
      </c>
      <c r="AD12" s="205">
        <f>+[9]NUTS3!$DG$101</f>
        <v>31</v>
      </c>
      <c r="AG12" s="50"/>
      <c r="AH12" s="54"/>
      <c r="AI12" s="50"/>
      <c r="AJ12" s="62"/>
      <c r="AK12" s="62"/>
      <c r="AL12" s="62"/>
      <c r="AM12" s="62"/>
      <c r="AN12" s="151"/>
      <c r="AO12" s="151"/>
      <c r="AP12" s="151"/>
      <c r="AQ12" s="151"/>
    </row>
    <row r="13" spans="1:43" ht="45" customHeight="1">
      <c r="A13" s="600"/>
      <c r="B13" s="195">
        <v>4</v>
      </c>
      <c r="C13" s="211">
        <f>+[10]NUTS3!$E$101</f>
        <v>3669</v>
      </c>
      <c r="D13" s="212">
        <f>+[10]NUTS3!$F$101</f>
        <v>2151</v>
      </c>
      <c r="E13" s="212">
        <f>+[10]NUTS3!$J$101</f>
        <v>3266</v>
      </c>
      <c r="F13" s="213">
        <f>+[10]NUTS3!$K$101</f>
        <v>1903</v>
      </c>
      <c r="G13" s="211">
        <f>+[10]NUTS3!$T$101</f>
        <v>146</v>
      </c>
      <c r="H13" s="212">
        <f>+[10]NUTS3!$U$101</f>
        <v>20</v>
      </c>
      <c r="I13" s="212">
        <f>+[10]NUTS3!$Y$101</f>
        <v>200</v>
      </c>
      <c r="J13" s="214">
        <f>+[10]NUTS3!$Z$101</f>
        <v>100</v>
      </c>
      <c r="K13" s="215">
        <f>+[10]NUTS3!$AI$101</f>
        <v>4369</v>
      </c>
      <c r="L13" s="212">
        <f>+[10]NUTS3!$AJ$101</f>
        <v>2010</v>
      </c>
      <c r="M13" s="212">
        <f>+[10]NUTS3!$AN$101</f>
        <v>4244</v>
      </c>
      <c r="N13" s="215">
        <f>+[10]NUTS3!$AO$101</f>
        <v>2033</v>
      </c>
      <c r="O13" s="216">
        <f>+[10]NUTS3!$AX$101</f>
        <v>2943</v>
      </c>
      <c r="P13" s="213">
        <f>+[10]NUTS3!$AY$101</f>
        <v>723</v>
      </c>
      <c r="Q13" s="211">
        <f>+[10]NUTS3!$BH$101+[10]NUTS3!$BW$101</f>
        <v>1442</v>
      </c>
      <c r="R13" s="212">
        <f>+[10]NUTS3!$BI$101+[10]NUTS3!$BX$101</f>
        <v>260</v>
      </c>
      <c r="S13" s="212">
        <f>+[10]NUTS3!$BM$101+[10]NUTS3!$CB$101</f>
        <v>1233</v>
      </c>
      <c r="T13" s="213">
        <f>+[10]NUTS3!$BN$101+[10]NUTS3!$CC$101</f>
        <v>253</v>
      </c>
      <c r="U13" s="217">
        <f>+[10]NUTS3!$CL$101</f>
        <v>50</v>
      </c>
      <c r="V13" s="215">
        <f>+[10]NUTS3!$CM$101</f>
        <v>6</v>
      </c>
      <c r="W13" s="216">
        <f>+[10]NUTS3!$CQ$101</f>
        <v>104</v>
      </c>
      <c r="X13" s="213">
        <f>+[10]NUTS3!$CR$101</f>
        <v>91</v>
      </c>
      <c r="Y13" s="217">
        <f>+[10]NUTS3!$FS$101</f>
        <v>39865</v>
      </c>
      <c r="Z13" s="218">
        <f>+[10]NUTS3!$FT$101</f>
        <v>2835</v>
      </c>
      <c r="AA13" s="216">
        <f>+[10]NUTS3!$DP$101</f>
        <v>37</v>
      </c>
      <c r="AB13" s="214">
        <f>+[10]NUTS3!$DQ$101</f>
        <v>25</v>
      </c>
      <c r="AC13" s="217">
        <f>+[10]NUTS3!$DF$101</f>
        <v>129</v>
      </c>
      <c r="AD13" s="213">
        <f>+[10]NUTS3!$DG$101</f>
        <v>60</v>
      </c>
      <c r="AG13" s="50"/>
      <c r="AH13" s="50"/>
      <c r="AI13" s="50"/>
      <c r="AJ13" s="62"/>
      <c r="AK13" s="62"/>
      <c r="AL13" s="62"/>
      <c r="AM13" s="62"/>
      <c r="AN13" s="151"/>
      <c r="AO13" s="151"/>
      <c r="AP13" s="151"/>
      <c r="AQ13" s="151"/>
    </row>
    <row r="14" spans="1:43" ht="45" customHeight="1">
      <c r="A14" s="600"/>
      <c r="B14" s="195">
        <v>5</v>
      </c>
      <c r="C14" s="211">
        <f>+[11]NUTS3!$E$101</f>
        <v>3948</v>
      </c>
      <c r="D14" s="212">
        <f>+[11]NUTS3!$F$101</f>
        <v>2612</v>
      </c>
      <c r="E14" s="212">
        <f>+[11]NUTS3!$J$101</f>
        <v>3563</v>
      </c>
      <c r="F14" s="213">
        <f>+[11]NUTS3!$K$101</f>
        <v>2405</v>
      </c>
      <c r="G14" s="211">
        <f>+[11]NUTS3!$T$101</f>
        <v>153</v>
      </c>
      <c r="H14" s="212">
        <f>+[11]NUTS3!$U$101</f>
        <v>30</v>
      </c>
      <c r="I14" s="212">
        <f>+[11]NUTS3!$Y$101</f>
        <v>205</v>
      </c>
      <c r="J14" s="214">
        <f>+[11]NUTS3!$Z$101</f>
        <v>108</v>
      </c>
      <c r="K14" s="215">
        <f>+[11]NUTS3!$AI$101</f>
        <v>4615</v>
      </c>
      <c r="L14" s="212">
        <f>+[11]NUTS3!$AJ$101</f>
        <v>2510</v>
      </c>
      <c r="M14" s="212">
        <f>+[11]NUTS3!$AN$101</f>
        <v>4485</v>
      </c>
      <c r="N14" s="215">
        <f>+[11]NUTS3!$AO$101</f>
        <v>2530</v>
      </c>
      <c r="O14" s="216">
        <f>+[11]NUTS3!$AX$101</f>
        <v>2985</v>
      </c>
      <c r="P14" s="213">
        <f>+[11]NUTS3!$AY$101</f>
        <v>961</v>
      </c>
      <c r="Q14" s="211">
        <f>+[11]NUTS3!$BH$101+[11]NUTS3!$BW$101</f>
        <v>1522</v>
      </c>
      <c r="R14" s="212">
        <f>+[11]NUTS3!$BI$101+[11]NUTS3!$BX$101</f>
        <v>347</v>
      </c>
      <c r="S14" s="212">
        <f>+[11]NUTS3!$BM$101+[11]NUTS3!$CB$101</f>
        <v>1313</v>
      </c>
      <c r="T14" s="213">
        <f>+[11]NUTS3!$BN$101+[11]NUTS3!$CC$101</f>
        <v>352</v>
      </c>
      <c r="U14" s="217">
        <f>+[11]NUTS3!$CL$101</f>
        <v>53</v>
      </c>
      <c r="V14" s="215">
        <f>+[11]NUTS3!$CM$101</f>
        <v>10</v>
      </c>
      <c r="W14" s="216">
        <f>+[11]NUTS3!$CQ$101</f>
        <v>107</v>
      </c>
      <c r="X14" s="213">
        <f>+[11]NUTS3!$CR$101</f>
        <v>94</v>
      </c>
      <c r="Y14" s="217">
        <f>+[11]NUTS3!$FS$101</f>
        <v>40183</v>
      </c>
      <c r="Z14" s="218">
        <f>+[11]NUTS3!$FT$101</f>
        <v>3208</v>
      </c>
      <c r="AA14" s="216">
        <f>+[11]NUTS3!$DP$101</f>
        <v>36</v>
      </c>
      <c r="AB14" s="214">
        <f>+[11]NUTS3!$DQ$101</f>
        <v>25</v>
      </c>
      <c r="AC14" s="217">
        <f>+[11]NUTS3!$DF$101</f>
        <v>137</v>
      </c>
      <c r="AD14" s="213">
        <f>+[11]NUTS3!$DG$101</f>
        <v>84</v>
      </c>
      <c r="AG14" s="34"/>
      <c r="AH14" s="50"/>
      <c r="AI14" s="50"/>
      <c r="AJ14" s="62"/>
      <c r="AK14" s="62"/>
      <c r="AL14" s="62"/>
      <c r="AM14" s="62"/>
      <c r="AN14" s="151"/>
      <c r="AO14" s="151"/>
      <c r="AP14" s="151"/>
      <c r="AQ14" s="151"/>
    </row>
    <row r="15" spans="1:43" ht="45" customHeight="1" thickBot="1">
      <c r="A15" s="600"/>
      <c r="B15" s="219">
        <v>6</v>
      </c>
      <c r="C15" s="220">
        <f>+[12]NUTS3!$E$101</f>
        <v>4121</v>
      </c>
      <c r="D15" s="221">
        <f>+[12]NUTS3!$F$101</f>
        <v>3148</v>
      </c>
      <c r="E15" s="221">
        <f>+[12]NUTS3!$J$101</f>
        <v>3738</v>
      </c>
      <c r="F15" s="222">
        <f>+[12]NUTS3!$K$101</f>
        <v>2964</v>
      </c>
      <c r="G15" s="220">
        <f>+[12]NUTS3!$T$101</f>
        <v>151</v>
      </c>
      <c r="H15" s="221">
        <f>+[12]NUTS3!$U$101</f>
        <v>33</v>
      </c>
      <c r="I15" s="221">
        <f>+[12]NUTS3!$Y$101</f>
        <v>208</v>
      </c>
      <c r="J15" s="223">
        <f>+[12]NUTS3!$Z$101</f>
        <v>116</v>
      </c>
      <c r="K15" s="224">
        <f>+[12]NUTS3!$AI$101</f>
        <v>5133</v>
      </c>
      <c r="L15" s="221">
        <f>+[12]NUTS3!$AJ$101</f>
        <v>3289</v>
      </c>
      <c r="M15" s="221">
        <f>+[12]NUTS3!$AN$101</f>
        <v>5006</v>
      </c>
      <c r="N15" s="224">
        <f>+[12]NUTS3!$AO$101</f>
        <v>3317</v>
      </c>
      <c r="O15" s="225">
        <f>+[12]NUTS3!$AX$101</f>
        <v>3028</v>
      </c>
      <c r="P15" s="222">
        <f>+[12]NUTS3!$AY$101</f>
        <v>1177</v>
      </c>
      <c r="Q15" s="220">
        <f>+[12]NUTS3!$BH$101+[12]NUTS3!$BW$101</f>
        <v>1564</v>
      </c>
      <c r="R15" s="221">
        <f>+[12]NUTS3!$BI$101+[12]NUTS3!$BX$101</f>
        <v>410</v>
      </c>
      <c r="S15" s="221">
        <f>+[12]NUTS3!$BM$101+[12]NUTS3!$CB$101</f>
        <v>1376</v>
      </c>
      <c r="T15" s="222">
        <f>+[12]NUTS3!$BN$101+[12]NUTS3!$CC$101</f>
        <v>458</v>
      </c>
      <c r="U15" s="226">
        <f>+[12]NUTS3!$CL$101</f>
        <v>53</v>
      </c>
      <c r="V15" s="224">
        <f>+[12]NUTS3!$CM$101</f>
        <v>10</v>
      </c>
      <c r="W15" s="225">
        <f>+[12]NUTS3!$CQ$101</f>
        <v>108</v>
      </c>
      <c r="X15" s="222">
        <f>+[12]NUTS3!$CR$101</f>
        <v>95</v>
      </c>
      <c r="Y15" s="226">
        <f>+[12]NUTS3!$FS$101</f>
        <v>40411</v>
      </c>
      <c r="Z15" s="227">
        <f>+[12]NUTS3!$FT$101</f>
        <v>3560</v>
      </c>
      <c r="AA15" s="225">
        <f>+[12]NUTS3!$DP$101</f>
        <v>41</v>
      </c>
      <c r="AB15" s="223">
        <f>+[12]NUTS3!$DQ$101</f>
        <v>30</v>
      </c>
      <c r="AC15" s="226">
        <f>+[12]NUTS3!$DF$101</f>
        <v>149</v>
      </c>
      <c r="AD15" s="222">
        <f>+[12]NUTS3!$DG$101</f>
        <v>106</v>
      </c>
      <c r="AG15" s="34"/>
      <c r="AI15" s="50"/>
      <c r="AJ15" s="62"/>
      <c r="AK15" s="62"/>
      <c r="AL15" s="62"/>
      <c r="AM15" s="62"/>
      <c r="AN15" s="151"/>
      <c r="AO15" s="151"/>
      <c r="AP15" s="151"/>
      <c r="AQ15" s="151"/>
    </row>
    <row r="16" spans="1:43" ht="33" customHeight="1">
      <c r="A16" s="600"/>
      <c r="B16" s="159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G16" s="34"/>
      <c r="AI16" s="50"/>
      <c r="AJ16" s="62"/>
      <c r="AK16" s="62"/>
      <c r="AL16" s="62"/>
      <c r="AM16" s="62"/>
      <c r="AN16" s="151"/>
      <c r="AO16" s="151"/>
      <c r="AP16" s="151"/>
      <c r="AQ16" s="151"/>
    </row>
    <row r="17" spans="1:43" ht="33" customHeight="1">
      <c r="A17" s="600"/>
      <c r="B17" s="159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G17" s="34"/>
      <c r="AI17" s="50"/>
      <c r="AJ17" s="62"/>
      <c r="AK17" s="62"/>
      <c r="AL17" s="62"/>
      <c r="AM17" s="62"/>
      <c r="AN17" s="151"/>
      <c r="AO17" s="151"/>
      <c r="AP17" s="151"/>
      <c r="AQ17" s="151"/>
    </row>
    <row r="18" spans="1:43" ht="33" customHeight="1">
      <c r="A18" s="600"/>
      <c r="B18" s="159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G18" s="34"/>
      <c r="AI18" s="50"/>
      <c r="AJ18" s="62"/>
      <c r="AK18" s="62"/>
      <c r="AL18" s="62"/>
      <c r="AM18" s="62"/>
      <c r="AN18" s="151"/>
      <c r="AO18" s="151"/>
      <c r="AP18" s="151"/>
      <c r="AQ18" s="151"/>
    </row>
    <row r="19" spans="1:43" ht="33" customHeight="1">
      <c r="A19" s="600"/>
      <c r="B19" s="159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52"/>
      <c r="AF19" s="52"/>
      <c r="AH19" s="31"/>
      <c r="AI19" s="31"/>
      <c r="AJ19" s="31"/>
      <c r="AK19" s="40"/>
      <c r="AL19" s="40"/>
    </row>
    <row r="20" spans="1:43" ht="33" customHeight="1" thickBot="1">
      <c r="A20" s="600"/>
      <c r="B20" s="159"/>
      <c r="C20" s="157"/>
      <c r="D20" s="157"/>
      <c r="E20" s="160"/>
      <c r="F20" s="158"/>
      <c r="G20" s="158"/>
      <c r="H20" s="158"/>
      <c r="I20" s="158"/>
      <c r="J20" s="157"/>
      <c r="K20" s="157"/>
      <c r="L20" s="157"/>
      <c r="M20" s="157"/>
      <c r="N20" s="157"/>
      <c r="O20" s="157"/>
      <c r="P20" s="157"/>
      <c r="Q20" s="157"/>
      <c r="R20" s="163"/>
      <c r="S20" s="163"/>
      <c r="T20" s="163"/>
      <c r="U20" s="163"/>
      <c r="V20" s="163"/>
      <c r="W20" s="163"/>
      <c r="X20" s="163"/>
      <c r="Y20" s="163"/>
      <c r="Z20" s="157"/>
      <c r="AA20" s="157"/>
      <c r="AB20" s="157"/>
      <c r="AC20" s="157"/>
      <c r="AD20" s="161"/>
      <c r="AE20" s="52"/>
      <c r="AF20" s="52"/>
      <c r="AH20" s="31"/>
      <c r="AI20" s="53"/>
      <c r="AJ20" s="53"/>
    </row>
    <row r="21" spans="1:43" ht="86.25" customHeight="1" thickBot="1">
      <c r="A21" s="600"/>
      <c r="B21" s="584" t="s">
        <v>80</v>
      </c>
      <c r="C21" s="578" t="s">
        <v>208</v>
      </c>
      <c r="D21" s="579"/>
      <c r="E21" s="578" t="s">
        <v>182</v>
      </c>
      <c r="F21" s="579"/>
      <c r="G21" s="594" t="s">
        <v>274</v>
      </c>
      <c r="H21" s="595"/>
      <c r="I21" s="595"/>
      <c r="J21" s="596"/>
      <c r="K21" s="578" t="s">
        <v>209</v>
      </c>
      <c r="L21" s="579"/>
      <c r="M21" s="578" t="s">
        <v>210</v>
      </c>
      <c r="N21" s="579"/>
      <c r="O21" s="582" t="s">
        <v>279</v>
      </c>
      <c r="P21" s="582"/>
      <c r="Q21" s="582"/>
      <c r="R21" s="579"/>
      <c r="S21" s="162"/>
      <c r="T21" s="163"/>
      <c r="U21" s="163"/>
      <c r="V21" s="163"/>
      <c r="W21" s="163"/>
      <c r="X21" s="163"/>
      <c r="Y21" s="163"/>
      <c r="Z21" s="157"/>
      <c r="AA21" s="157"/>
      <c r="AB21" s="157"/>
      <c r="AC21" s="157"/>
      <c r="AD21" s="161"/>
      <c r="AE21" s="52"/>
      <c r="AF21" s="52"/>
      <c r="AH21" s="31"/>
    </row>
    <row r="22" spans="1:43" ht="86.25" customHeight="1">
      <c r="A22" s="600"/>
      <c r="B22" s="585"/>
      <c r="C22" s="580"/>
      <c r="D22" s="581"/>
      <c r="E22" s="580"/>
      <c r="F22" s="581"/>
      <c r="G22" s="597" t="s">
        <v>106</v>
      </c>
      <c r="H22" s="598"/>
      <c r="I22" s="599" t="s">
        <v>202</v>
      </c>
      <c r="J22" s="599"/>
      <c r="K22" s="580"/>
      <c r="L22" s="581"/>
      <c r="M22" s="580"/>
      <c r="N22" s="581"/>
      <c r="O22" s="583"/>
      <c r="P22" s="583"/>
      <c r="Q22" s="583"/>
      <c r="R22" s="581"/>
      <c r="S22" s="169"/>
      <c r="T22" s="169"/>
      <c r="U22" s="162"/>
      <c r="V22" s="162"/>
      <c r="W22" s="162"/>
      <c r="X22" s="162"/>
      <c r="Y22" s="164"/>
      <c r="Z22" s="157"/>
      <c r="AA22" s="157"/>
      <c r="AB22" s="157"/>
      <c r="AC22" s="157"/>
      <c r="AD22" s="161"/>
      <c r="AE22" s="52"/>
      <c r="AF22" s="44"/>
      <c r="AG22" s="326"/>
      <c r="AH22" s="326"/>
      <c r="AI22" s="326"/>
      <c r="AJ22" s="326"/>
      <c r="AK22" s="326"/>
    </row>
    <row r="23" spans="1:43" ht="45" customHeight="1" thickBot="1">
      <c r="A23" s="600"/>
      <c r="B23" s="585"/>
      <c r="C23" s="592" t="s">
        <v>83</v>
      </c>
      <c r="D23" s="591"/>
      <c r="E23" s="592" t="s">
        <v>83</v>
      </c>
      <c r="F23" s="591"/>
      <c r="G23" s="592" t="s">
        <v>83</v>
      </c>
      <c r="H23" s="591"/>
      <c r="I23" s="588" t="s">
        <v>83</v>
      </c>
      <c r="J23" s="588"/>
      <c r="K23" s="592" t="s">
        <v>93</v>
      </c>
      <c r="L23" s="591"/>
      <c r="M23" s="592" t="s">
        <v>93</v>
      </c>
      <c r="N23" s="591"/>
      <c r="O23" s="588" t="s">
        <v>82</v>
      </c>
      <c r="P23" s="589"/>
      <c r="Q23" s="590" t="s">
        <v>83</v>
      </c>
      <c r="R23" s="591"/>
      <c r="S23" s="169"/>
      <c r="T23" s="169"/>
      <c r="U23" s="162"/>
      <c r="V23" s="162"/>
      <c r="W23" s="162"/>
      <c r="X23" s="162"/>
      <c r="Y23" s="164"/>
      <c r="Z23" s="157"/>
      <c r="AA23" s="157"/>
      <c r="AB23" s="157"/>
      <c r="AC23" s="157"/>
      <c r="AD23" s="161"/>
      <c r="AE23" s="52"/>
      <c r="AF23" s="52"/>
      <c r="AG23" s="326"/>
      <c r="AH23" s="327"/>
      <c r="AI23" s="328"/>
      <c r="AJ23" s="328"/>
      <c r="AK23" s="328"/>
    </row>
    <row r="24" spans="1:43" ht="45" customHeight="1">
      <c r="A24" s="600"/>
      <c r="B24" s="585"/>
      <c r="C24" s="173" t="s">
        <v>87</v>
      </c>
      <c r="D24" s="176" t="s">
        <v>88</v>
      </c>
      <c r="E24" s="173" t="s">
        <v>87</v>
      </c>
      <c r="F24" s="176" t="s">
        <v>88</v>
      </c>
      <c r="G24" s="173" t="s">
        <v>87</v>
      </c>
      <c r="H24" s="176" t="s">
        <v>88</v>
      </c>
      <c r="I24" s="228" t="s">
        <v>87</v>
      </c>
      <c r="J24" s="183" t="s">
        <v>88</v>
      </c>
      <c r="K24" s="179" t="s">
        <v>87</v>
      </c>
      <c r="L24" s="176" t="s">
        <v>88</v>
      </c>
      <c r="M24" s="229" t="s">
        <v>87</v>
      </c>
      <c r="N24" s="181" t="s">
        <v>88</v>
      </c>
      <c r="O24" s="228" t="s">
        <v>87</v>
      </c>
      <c r="P24" s="174" t="s">
        <v>88</v>
      </c>
      <c r="Q24" s="174" t="s">
        <v>87</v>
      </c>
      <c r="R24" s="176" t="s">
        <v>88</v>
      </c>
      <c r="S24" s="169"/>
      <c r="T24" s="169"/>
      <c r="U24" s="162"/>
      <c r="V24" s="162"/>
      <c r="W24" s="162"/>
      <c r="X24" s="162"/>
      <c r="Y24" s="164"/>
      <c r="Z24" s="157"/>
      <c r="AA24" s="157"/>
      <c r="AB24" s="157"/>
      <c r="AC24" s="157"/>
      <c r="AD24" s="161"/>
      <c r="AE24" s="52"/>
      <c r="AG24" s="326"/>
      <c r="AH24" s="329"/>
      <c r="AI24" s="329"/>
      <c r="AJ24" s="330"/>
      <c r="AK24" s="328"/>
    </row>
    <row r="25" spans="1:43" ht="45" customHeight="1">
      <c r="A25" s="600"/>
      <c r="B25" s="585"/>
      <c r="C25" s="173" t="s">
        <v>89</v>
      </c>
      <c r="D25" s="176" t="s">
        <v>90</v>
      </c>
      <c r="E25" s="173" t="s">
        <v>89</v>
      </c>
      <c r="F25" s="176" t="s">
        <v>90</v>
      </c>
      <c r="G25" s="173" t="s">
        <v>89</v>
      </c>
      <c r="H25" s="176" t="s">
        <v>90</v>
      </c>
      <c r="I25" s="228" t="s">
        <v>89</v>
      </c>
      <c r="J25" s="183" t="s">
        <v>90</v>
      </c>
      <c r="K25" s="179" t="s">
        <v>89</v>
      </c>
      <c r="L25" s="176" t="s">
        <v>90</v>
      </c>
      <c r="M25" s="179" t="s">
        <v>89</v>
      </c>
      <c r="N25" s="181" t="s">
        <v>90</v>
      </c>
      <c r="O25" s="228" t="s">
        <v>89</v>
      </c>
      <c r="P25" s="174" t="s">
        <v>90</v>
      </c>
      <c r="Q25" s="174" t="s">
        <v>89</v>
      </c>
      <c r="R25" s="176" t="s">
        <v>90</v>
      </c>
      <c r="S25" s="169"/>
      <c r="T25" s="169"/>
      <c r="U25" s="165"/>
      <c r="V25" s="165"/>
      <c r="W25" s="165"/>
      <c r="X25" s="165"/>
      <c r="Y25" s="165"/>
      <c r="Z25" s="157"/>
      <c r="AA25" s="157"/>
      <c r="AB25" s="157"/>
      <c r="AC25" s="157"/>
      <c r="AD25" s="161"/>
      <c r="AE25" s="52"/>
      <c r="AF25" s="52"/>
      <c r="AG25" s="326"/>
      <c r="AH25" s="329"/>
      <c r="AI25" s="329"/>
      <c r="AJ25" s="330"/>
      <c r="AK25" s="328"/>
    </row>
    <row r="26" spans="1:43" ht="45" customHeight="1" thickBot="1">
      <c r="A26" s="600"/>
      <c r="B26" s="586"/>
      <c r="C26" s="184" t="s">
        <v>91</v>
      </c>
      <c r="D26" s="187" t="s">
        <v>92</v>
      </c>
      <c r="E26" s="184" t="s">
        <v>91</v>
      </c>
      <c r="F26" s="187" t="s">
        <v>92</v>
      </c>
      <c r="G26" s="184" t="s">
        <v>91</v>
      </c>
      <c r="H26" s="187" t="s">
        <v>92</v>
      </c>
      <c r="I26" s="230" t="s">
        <v>91</v>
      </c>
      <c r="J26" s="194" t="s">
        <v>92</v>
      </c>
      <c r="K26" s="190" t="s">
        <v>91</v>
      </c>
      <c r="L26" s="187" t="s">
        <v>92</v>
      </c>
      <c r="M26" s="190" t="s">
        <v>91</v>
      </c>
      <c r="N26" s="192" t="s">
        <v>92</v>
      </c>
      <c r="O26" s="230" t="s">
        <v>91</v>
      </c>
      <c r="P26" s="185" t="s">
        <v>92</v>
      </c>
      <c r="Q26" s="185" t="s">
        <v>91</v>
      </c>
      <c r="R26" s="187" t="s">
        <v>92</v>
      </c>
      <c r="S26" s="169"/>
      <c r="T26" s="169"/>
      <c r="U26" s="165"/>
      <c r="V26" s="165"/>
      <c r="W26" s="165"/>
      <c r="X26" s="165"/>
      <c r="Y26" s="165"/>
      <c r="Z26" s="157"/>
      <c r="AA26" s="157"/>
      <c r="AB26" s="157"/>
      <c r="AC26" s="157"/>
      <c r="AD26" s="161"/>
      <c r="AE26" s="52"/>
      <c r="AF26" s="52"/>
      <c r="AG26" s="326"/>
      <c r="AH26" s="329"/>
      <c r="AI26" s="331"/>
      <c r="AJ26" s="330"/>
      <c r="AK26" s="328"/>
    </row>
    <row r="27" spans="1:43" ht="45" customHeight="1" thickTop="1">
      <c r="A27" s="600"/>
      <c r="B27" s="195">
        <v>1</v>
      </c>
      <c r="C27" s="210">
        <f>+[7]NUTS3!$EE$101</f>
        <v>8873</v>
      </c>
      <c r="D27" s="205">
        <f>+[7]NUTS3!$EF$101</f>
        <v>350</v>
      </c>
      <c r="E27" s="210">
        <f>+[7]NUTS3!$ET$101</f>
        <v>8204</v>
      </c>
      <c r="F27" s="205">
        <f>+[7]NUTS3!$EU$101</f>
        <v>978</v>
      </c>
      <c r="G27" s="216">
        <f>+[7]NUTS3!$FI$101+[7]NUTS3!$HQ$101</f>
        <v>3426</v>
      </c>
      <c r="H27" s="213">
        <f>+[7]NUTS3!$FJ$101+[7]NUTS3!$HR$101</f>
        <v>512</v>
      </c>
      <c r="I27" s="217">
        <f>+[7]NUTS3!$HQ$101</f>
        <v>1387</v>
      </c>
      <c r="J27" s="215">
        <f>+[7]NUTS3!$HR$101</f>
        <v>364</v>
      </c>
      <c r="K27" s="210">
        <f>+[7]NUTS3!$IA$101</f>
        <v>1821</v>
      </c>
      <c r="L27" s="205">
        <f>+[7]NUTS3!$IB$101</f>
        <v>1047</v>
      </c>
      <c r="M27" s="216">
        <f>+[7]NUTS3!$GR$101+[7]NUTS3!$HB$101</f>
        <v>6804</v>
      </c>
      <c r="N27" s="213">
        <f>+[7]NUTS3!$GS$101+[7]NUTS3!$HC$101</f>
        <v>3759</v>
      </c>
      <c r="O27" s="231" t="s">
        <v>144</v>
      </c>
      <c r="P27" s="231" t="s">
        <v>144</v>
      </c>
      <c r="Q27" s="215" t="s">
        <v>144</v>
      </c>
      <c r="R27" s="213" t="s">
        <v>144</v>
      </c>
      <c r="S27" s="169"/>
      <c r="T27" s="169"/>
      <c r="U27" s="165"/>
      <c r="V27" s="165"/>
      <c r="W27" s="165"/>
      <c r="X27" s="165"/>
      <c r="Y27" s="165"/>
      <c r="Z27" s="157"/>
      <c r="AA27" s="157"/>
      <c r="AB27" s="157"/>
      <c r="AC27" s="157"/>
      <c r="AD27" s="161"/>
      <c r="AE27" s="52"/>
      <c r="AF27" s="52"/>
      <c r="AG27" s="326"/>
      <c r="AH27" s="329"/>
      <c r="AI27" s="328"/>
      <c r="AJ27" s="330"/>
      <c r="AK27" s="328"/>
    </row>
    <row r="28" spans="1:43" ht="45" customHeight="1">
      <c r="A28" s="600"/>
      <c r="B28" s="195">
        <v>2</v>
      </c>
      <c r="C28" s="210">
        <f>+[8]NUTS3!$EE$101</f>
        <v>8004</v>
      </c>
      <c r="D28" s="205">
        <f>+[8]NUTS3!$EF$101</f>
        <v>632</v>
      </c>
      <c r="E28" s="210">
        <f>+[8]NUTS3!$ET$101</f>
        <v>7547</v>
      </c>
      <c r="F28" s="205">
        <f>+[8]NUTS3!$EU$101</f>
        <v>1238</v>
      </c>
      <c r="G28" s="216">
        <f>+[8]NUTS3!$FI$101+[8]NUTS3!$HQ$101</f>
        <v>4122</v>
      </c>
      <c r="H28" s="213">
        <f>+[8]NUTS3!$FJ$101+[8]NUTS3!$HR$101</f>
        <v>1296</v>
      </c>
      <c r="I28" s="217">
        <f>+[8]NUTS3!$HQ$101</f>
        <v>2012</v>
      </c>
      <c r="J28" s="215">
        <f>+[8]NUTS3!$HR$101</f>
        <v>1014</v>
      </c>
      <c r="K28" s="210">
        <f>+[8]NUTS3!$IA$101</f>
        <v>2894</v>
      </c>
      <c r="L28" s="205">
        <f>+[8]NUTS3!$IB$101</f>
        <v>3433</v>
      </c>
      <c r="M28" s="216">
        <f>+[8]NUTS3!$GR$101+[8]NUTS3!$HB$101</f>
        <v>7671</v>
      </c>
      <c r="N28" s="213">
        <f>+[8]NUTS3!$GS$101+[8]NUTS3!$HC$101</f>
        <v>5686</v>
      </c>
      <c r="O28" s="231" t="s">
        <v>144</v>
      </c>
      <c r="P28" s="231" t="s">
        <v>144</v>
      </c>
      <c r="Q28" s="215" t="s">
        <v>144</v>
      </c>
      <c r="R28" s="213" t="s">
        <v>144</v>
      </c>
      <c r="S28" s="169"/>
      <c r="T28" s="169"/>
      <c r="U28" s="165"/>
      <c r="V28" s="165"/>
      <c r="W28" s="165"/>
      <c r="X28" s="165"/>
      <c r="Y28" s="165"/>
      <c r="Z28" s="157"/>
      <c r="AA28" s="157"/>
      <c r="AB28" s="157"/>
      <c r="AC28" s="157"/>
      <c r="AD28" s="161"/>
      <c r="AE28" s="52"/>
      <c r="AF28" s="52"/>
      <c r="AG28" s="326"/>
      <c r="AH28" s="329"/>
      <c r="AI28" s="331"/>
      <c r="AJ28" s="330"/>
      <c r="AK28" s="328"/>
    </row>
    <row r="29" spans="1:43" ht="45" customHeight="1">
      <c r="A29" s="600"/>
      <c r="B29" s="195">
        <v>3</v>
      </c>
      <c r="C29" s="210">
        <f>+[9]NUTS3!$EE$101</f>
        <v>7186</v>
      </c>
      <c r="D29" s="205">
        <f>+[9]NUTS3!$EF$101</f>
        <v>2200</v>
      </c>
      <c r="E29" s="210">
        <f>+[9]NUTS3!$ET$101</f>
        <v>7767</v>
      </c>
      <c r="F29" s="205">
        <f>+[9]NUTS3!$EU$101</f>
        <v>2568</v>
      </c>
      <c r="G29" s="216">
        <f>+[9]NUTS3!$FI$101+[9]NUTS3!$HQ$101</f>
        <v>4715</v>
      </c>
      <c r="H29" s="213">
        <f>+[9]NUTS3!$FJ$101+[9]NUTS3!$HR$101</f>
        <v>2077</v>
      </c>
      <c r="I29" s="217">
        <f>+[9]NUTS3!$HQ$101</f>
        <v>2614</v>
      </c>
      <c r="J29" s="215">
        <f>+[9]NUTS3!$HR$101</f>
        <v>1639</v>
      </c>
      <c r="K29" s="210">
        <f>+[9]NUTS3!$IA$101</f>
        <v>3766</v>
      </c>
      <c r="L29" s="205">
        <f>+[9]NUTS3!$IB$101</f>
        <v>6481</v>
      </c>
      <c r="M29" s="216">
        <f>+[9]NUTS3!$GR$101+[9]NUTS3!$HB$101</f>
        <v>8272</v>
      </c>
      <c r="N29" s="213">
        <f>+[9]NUTS3!$GS$101+[9]NUTS3!$HC$101</f>
        <v>7692</v>
      </c>
      <c r="O29" s="215">
        <f>+[9]NUTS3!$IF$101</f>
        <v>44</v>
      </c>
      <c r="P29" s="215">
        <f>+[9]NUTS3!$IG$101</f>
        <v>44</v>
      </c>
      <c r="Q29" s="215">
        <f>+[9]NUTS3!$IK$101</f>
        <v>8</v>
      </c>
      <c r="R29" s="213">
        <f>+[9]NUTS3!$IL$101</f>
        <v>8</v>
      </c>
      <c r="S29" s="169"/>
      <c r="T29" s="169"/>
      <c r="U29" s="165"/>
      <c r="V29" s="165"/>
      <c r="W29" s="165"/>
      <c r="X29" s="165"/>
      <c r="Y29" s="165"/>
      <c r="Z29" s="157"/>
      <c r="AA29" s="157"/>
      <c r="AB29" s="157"/>
      <c r="AC29" s="157"/>
      <c r="AD29" s="161"/>
      <c r="AE29" s="52"/>
      <c r="AF29" s="52"/>
      <c r="AG29" s="326"/>
      <c r="AH29" s="329"/>
      <c r="AI29" s="328"/>
      <c r="AJ29" s="332"/>
      <c r="AK29" s="328"/>
    </row>
    <row r="30" spans="1:43" ht="45" customHeight="1">
      <c r="A30" s="600"/>
      <c r="B30" s="195">
        <v>4</v>
      </c>
      <c r="C30" s="216">
        <f>+[10]NUTS3!$EE$101</f>
        <v>11631</v>
      </c>
      <c r="D30" s="213">
        <f>+[10]NUTS3!$EF$101</f>
        <v>8328</v>
      </c>
      <c r="E30" s="216">
        <f>+[10]NUTS3!$ET$101</f>
        <v>8819</v>
      </c>
      <c r="F30" s="213">
        <f>+[10]NUTS3!$EU$101</f>
        <v>5028</v>
      </c>
      <c r="G30" s="216">
        <f>+[10]NUTS3!$FI$101+[10]NUTS3!$HQ$101</f>
        <v>5364</v>
      </c>
      <c r="H30" s="213">
        <f>+[10]NUTS3!$FJ$101+[10]NUTS3!$HR$101</f>
        <v>2899</v>
      </c>
      <c r="I30" s="217">
        <f>+[10]NUTS3!$HQ$101</f>
        <v>3072</v>
      </c>
      <c r="J30" s="215">
        <f>+[10]NUTS3!$HR$101</f>
        <v>2127</v>
      </c>
      <c r="K30" s="216">
        <f>+[10]NUTS3!$IA$101</f>
        <v>3556</v>
      </c>
      <c r="L30" s="213">
        <f>+[10]NUTS3!$IB$101</f>
        <v>8824</v>
      </c>
      <c r="M30" s="216">
        <f>+[10]NUTS3!$GR$101+[10]NUTS3!$HB$101</f>
        <v>8580</v>
      </c>
      <c r="N30" s="213">
        <f>+[10]NUTS3!$GS$101+[10]NUTS3!$HC$101</f>
        <v>9541</v>
      </c>
      <c r="O30" s="215">
        <f>+[10]NUTS3!$IF$101</f>
        <v>167</v>
      </c>
      <c r="P30" s="215">
        <f>+[10]NUTS3!$IG$101</f>
        <v>167</v>
      </c>
      <c r="Q30" s="215">
        <f>+[10]NUTS3!$IK$101</f>
        <v>69</v>
      </c>
      <c r="R30" s="213">
        <f>+[10]NUTS3!$IL$101</f>
        <v>71</v>
      </c>
      <c r="S30" s="169"/>
      <c r="T30" s="169"/>
      <c r="U30" s="165"/>
      <c r="V30" s="165"/>
      <c r="W30" s="165"/>
      <c r="X30" s="165"/>
      <c r="Y30" s="165"/>
      <c r="Z30" s="157"/>
      <c r="AA30" s="157"/>
      <c r="AB30" s="157"/>
      <c r="AC30" s="157"/>
      <c r="AD30" s="161"/>
      <c r="AE30" s="52"/>
      <c r="AF30" s="52"/>
      <c r="AG30" s="326"/>
      <c r="AH30" s="333"/>
      <c r="AI30" s="331"/>
      <c r="AJ30" s="330"/>
      <c r="AK30" s="328"/>
    </row>
    <row r="31" spans="1:43" ht="45" customHeight="1">
      <c r="A31" s="600"/>
      <c r="B31" s="195">
        <v>5</v>
      </c>
      <c r="C31" s="216">
        <f>+[11]NUTS3!$EE$101</f>
        <v>14313</v>
      </c>
      <c r="D31" s="213">
        <f>+[11]NUTS3!$EF$101</f>
        <v>12368</v>
      </c>
      <c r="E31" s="216">
        <f>+[11]NUTS3!$ET$101</f>
        <v>10139</v>
      </c>
      <c r="F31" s="213">
        <f>+[11]NUTS3!$EU$101</f>
        <v>7764</v>
      </c>
      <c r="G31" s="216">
        <f>+[11]NUTS3!$FI$101+[11]NUTS3!$HQ$101</f>
        <v>5979</v>
      </c>
      <c r="H31" s="213">
        <f>+[11]NUTS3!$FJ$101+[11]NUTS3!$HR$101</f>
        <v>3595</v>
      </c>
      <c r="I31" s="217">
        <f>+[11]NUTS3!$HQ$101</f>
        <v>3424</v>
      </c>
      <c r="J31" s="215">
        <f>+[11]NUTS3!$HR$101</f>
        <v>2528</v>
      </c>
      <c r="K31" s="216">
        <f>+[11]NUTS3!$IA$101</f>
        <v>3298</v>
      </c>
      <c r="L31" s="213">
        <f>+[11]NUTS3!$IB$101</f>
        <v>10878</v>
      </c>
      <c r="M31" s="216">
        <f>+[11]NUTS3!$GR$101+[11]NUTS3!$HB$101</f>
        <v>8613</v>
      </c>
      <c r="N31" s="213">
        <f>+[11]NUTS3!$GS$101+[11]NUTS3!$HC$101</f>
        <v>11075</v>
      </c>
      <c r="O31" s="215">
        <f>+[11]NUTS3!$IF$101</f>
        <v>312</v>
      </c>
      <c r="P31" s="215">
        <f>+[11]NUTS3!$IG$101</f>
        <v>314</v>
      </c>
      <c r="Q31" s="215">
        <f>+[11]NUTS3!$IK$101</f>
        <v>219</v>
      </c>
      <c r="R31" s="213">
        <f>+[11]NUTS3!$IL$101</f>
        <v>224</v>
      </c>
      <c r="S31" s="169"/>
      <c r="T31" s="169"/>
      <c r="U31" s="165"/>
      <c r="V31" s="165"/>
      <c r="W31" s="165"/>
      <c r="X31" s="165"/>
      <c r="Y31" s="165"/>
      <c r="Z31" s="157"/>
      <c r="AA31" s="157"/>
      <c r="AB31" s="157"/>
      <c r="AC31" s="157"/>
      <c r="AD31" s="161"/>
      <c r="AE31" s="52"/>
      <c r="AF31" s="52"/>
      <c r="AG31" s="326"/>
      <c r="AH31" s="333"/>
      <c r="AI31" s="328"/>
      <c r="AJ31" s="332"/>
      <c r="AK31" s="334"/>
      <c r="AL31" s="55"/>
      <c r="AM31" s="55"/>
      <c r="AN31" s="55"/>
    </row>
    <row r="32" spans="1:43" ht="45" customHeight="1" thickBot="1">
      <c r="A32" s="600"/>
      <c r="B32" s="219">
        <v>6</v>
      </c>
      <c r="C32" s="225">
        <f>+[12]NUTS3!$EE$101</f>
        <v>15093</v>
      </c>
      <c r="D32" s="222">
        <f>+[12]NUTS3!$EF$101</f>
        <v>14036</v>
      </c>
      <c r="E32" s="225">
        <f>+[12]NUTS3!$ET$101</f>
        <v>10798</v>
      </c>
      <c r="F32" s="222">
        <f>+[12]NUTS3!$EU$101</f>
        <v>9836</v>
      </c>
      <c r="G32" s="225">
        <f>+[12]NUTS3!$FI$101+[12]NUTS3!$HQ$101</f>
        <v>6556</v>
      </c>
      <c r="H32" s="222">
        <f>+[12]NUTS3!$FJ$101+[12]NUTS3!$HR$101</f>
        <v>4291</v>
      </c>
      <c r="I32" s="226">
        <f>+[12]NUTS3!$HQ$101</f>
        <v>3738</v>
      </c>
      <c r="J32" s="224">
        <f>+[12]NUTS3!$HR$101</f>
        <v>2901</v>
      </c>
      <c r="K32" s="225">
        <f>+[12]NUTS3!$IA$101</f>
        <v>2552</v>
      </c>
      <c r="L32" s="222">
        <f>+[12]NUTS3!$IB$101</f>
        <v>12521</v>
      </c>
      <c r="M32" s="225">
        <f>+[12]NUTS3!$GR$101+[12]NUTS3!$HB$101</f>
        <v>8278</v>
      </c>
      <c r="N32" s="222">
        <f>+[12]NUTS3!$GS$101+[12]NUTS3!$HC$101</f>
        <v>12460</v>
      </c>
      <c r="O32" s="224">
        <f>+[12]NUTS3!$IF$101</f>
        <v>609</v>
      </c>
      <c r="P32" s="224">
        <f>+[12]NUTS3!$IG$101</f>
        <v>617</v>
      </c>
      <c r="Q32" s="224">
        <f>+[12]NUTS3!$IK$101</f>
        <v>418</v>
      </c>
      <c r="R32" s="222">
        <f>+[12]NUTS3!$IL$101</f>
        <v>452</v>
      </c>
      <c r="S32" s="169"/>
      <c r="T32" s="169"/>
      <c r="U32" s="165"/>
      <c r="V32" s="165"/>
      <c r="W32" s="165"/>
      <c r="X32" s="165"/>
      <c r="Y32" s="165"/>
      <c r="Z32" s="157"/>
      <c r="AA32" s="157"/>
      <c r="AB32" s="157"/>
      <c r="AC32" s="157"/>
      <c r="AD32" s="161"/>
      <c r="AE32" s="52"/>
      <c r="AF32" s="52"/>
      <c r="AG32" s="326"/>
      <c r="AH32" s="329"/>
      <c r="AI32" s="331"/>
      <c r="AJ32" s="330"/>
      <c r="AK32" s="53"/>
      <c r="AL32" s="55"/>
      <c r="AM32" s="55"/>
      <c r="AN32" s="55"/>
    </row>
    <row r="33" spans="1:40" ht="36.75" customHeight="1">
      <c r="A33" s="600"/>
      <c r="B33" s="415" t="s">
        <v>359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8"/>
      <c r="Q33" s="158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61"/>
      <c r="AE33" s="52"/>
      <c r="AF33" s="52"/>
      <c r="AG33" s="57"/>
      <c r="AH33" s="51"/>
      <c r="AI33" s="31"/>
      <c r="AJ33" s="31"/>
      <c r="AK33" s="51"/>
      <c r="AL33" s="51"/>
      <c r="AM33" s="51"/>
      <c r="AN33" s="51"/>
    </row>
    <row r="34" spans="1:40" ht="36.75" customHeight="1">
      <c r="A34" s="600"/>
      <c r="B34" s="416" t="s">
        <v>360</v>
      </c>
      <c r="C34" s="157"/>
      <c r="D34" s="157"/>
      <c r="E34" s="157"/>
      <c r="F34" s="157"/>
      <c r="G34" s="157"/>
      <c r="H34" s="157"/>
      <c r="I34" s="158"/>
      <c r="J34" s="166"/>
      <c r="K34" s="167"/>
      <c r="L34" s="167"/>
      <c r="M34" s="158"/>
      <c r="N34" s="157"/>
      <c r="O34" s="170"/>
      <c r="P34" s="168"/>
      <c r="Q34" s="158"/>
      <c r="R34" s="158"/>
      <c r="S34" s="158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61"/>
      <c r="AE34" s="52"/>
      <c r="AF34" s="52"/>
      <c r="AH34" s="51"/>
      <c r="AI34" s="31"/>
      <c r="AJ34" s="31"/>
      <c r="AK34" s="51"/>
      <c r="AL34" s="51"/>
      <c r="AM34" s="51"/>
      <c r="AN34" s="51"/>
    </row>
    <row r="35" spans="1:40" ht="36.75" customHeight="1">
      <c r="A35" s="600"/>
      <c r="B35" s="415" t="s">
        <v>361</v>
      </c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H35" s="51"/>
      <c r="AI35" s="31"/>
      <c r="AJ35" s="31"/>
      <c r="AK35" s="51"/>
      <c r="AL35" s="51"/>
      <c r="AM35" s="51"/>
      <c r="AN35" s="51"/>
    </row>
    <row r="36" spans="1:40" ht="18">
      <c r="AG36" s="50"/>
      <c r="AH36" s="31"/>
      <c r="AI36" s="31"/>
      <c r="AJ36" s="31"/>
      <c r="AK36" s="31"/>
      <c r="AL36" s="31"/>
      <c r="AM36" s="31"/>
      <c r="AN36" s="31"/>
    </row>
    <row r="37" spans="1:40" ht="18">
      <c r="AI37" s="40"/>
      <c r="AJ37" s="40"/>
      <c r="AK37" s="31"/>
      <c r="AL37" s="31"/>
      <c r="AM37" s="31"/>
      <c r="AN37" s="31"/>
    </row>
    <row r="38" spans="1:40" ht="18">
      <c r="D38" s="49"/>
      <c r="AK38" s="31"/>
      <c r="AL38" s="31"/>
      <c r="AM38" s="31"/>
      <c r="AN38" s="31"/>
    </row>
    <row r="39" spans="1:40" ht="27.75">
      <c r="P39" s="48"/>
      <c r="AK39" s="31"/>
      <c r="AL39" s="31"/>
      <c r="AM39" s="31"/>
      <c r="AN39" s="31"/>
    </row>
    <row r="40" spans="1:40" ht="18">
      <c r="B40" s="47"/>
      <c r="D40" s="47"/>
      <c r="AK40" s="31"/>
      <c r="AL40" s="31"/>
      <c r="AM40" s="31"/>
      <c r="AN40" s="31"/>
    </row>
    <row r="41" spans="1:40" ht="18">
      <c r="N41" s="40"/>
      <c r="O41" s="40"/>
      <c r="P41" s="46"/>
      <c r="Q41" s="40"/>
      <c r="R41" s="40"/>
      <c r="AK41" s="31"/>
      <c r="AL41" s="31"/>
      <c r="AM41" s="31"/>
      <c r="AN41" s="31"/>
    </row>
    <row r="42" spans="1:40" ht="18">
      <c r="N42" s="40"/>
      <c r="O42" s="40"/>
      <c r="P42" s="45"/>
      <c r="Q42" s="40"/>
      <c r="R42" s="40"/>
      <c r="AK42" s="31"/>
      <c r="AL42" s="31"/>
      <c r="AM42" s="31"/>
      <c r="AN42" s="31"/>
    </row>
    <row r="43" spans="1:40" ht="18">
      <c r="N43" s="40"/>
      <c r="O43" s="40"/>
      <c r="P43" s="45"/>
      <c r="Q43" s="40"/>
      <c r="R43" s="40"/>
      <c r="AH43" s="31"/>
      <c r="AI43" s="31"/>
      <c r="AJ43" s="31"/>
      <c r="AK43" s="31"/>
      <c r="AL43" s="31"/>
      <c r="AM43" s="31"/>
      <c r="AN43" s="31"/>
    </row>
    <row r="44" spans="1:40" ht="18">
      <c r="N44" s="40"/>
      <c r="O44" s="40"/>
      <c r="P44" s="45"/>
      <c r="Q44" s="40"/>
      <c r="R44" s="40"/>
      <c r="AH44" s="31"/>
      <c r="AI44" s="31"/>
      <c r="AJ44" s="31"/>
      <c r="AK44" s="31"/>
      <c r="AL44" s="31"/>
      <c r="AM44" s="31"/>
      <c r="AN44" s="31"/>
    </row>
    <row r="45" spans="1:40" ht="18">
      <c r="N45" s="40"/>
      <c r="O45" s="32"/>
      <c r="P45" s="42"/>
      <c r="Q45" s="40"/>
      <c r="R45" s="40"/>
      <c r="AH45" s="43"/>
      <c r="AI45" s="43"/>
      <c r="AJ45" s="44"/>
      <c r="AK45" s="44"/>
      <c r="AL45" s="43"/>
      <c r="AM45" s="43"/>
      <c r="AN45" s="43"/>
    </row>
    <row r="46" spans="1:40" ht="18">
      <c r="N46" s="40"/>
      <c r="O46" s="32"/>
      <c r="P46" s="42"/>
      <c r="Q46" s="40"/>
      <c r="R46" s="40"/>
      <c r="AJ46" s="41"/>
      <c r="AK46" s="41"/>
    </row>
    <row r="47" spans="1:40" ht="18">
      <c r="N47" s="40"/>
      <c r="O47" s="32"/>
      <c r="P47" s="37"/>
      <c r="Q47" s="40"/>
      <c r="R47" s="40"/>
    </row>
    <row r="48" spans="1:40" ht="18">
      <c r="N48" s="40"/>
      <c r="O48" s="32"/>
      <c r="P48" s="37"/>
      <c r="Q48" s="40"/>
      <c r="R48" s="40"/>
    </row>
    <row r="49" spans="2:36" ht="18">
      <c r="N49" s="40"/>
      <c r="O49" s="32"/>
      <c r="P49" s="37"/>
      <c r="Q49" s="40"/>
      <c r="R49" s="40"/>
    </row>
    <row r="50" spans="2:36" ht="18">
      <c r="N50" s="40"/>
      <c r="O50" s="32"/>
      <c r="P50" s="37"/>
      <c r="Q50" s="40"/>
      <c r="R50" s="40"/>
    </row>
    <row r="51" spans="2:36" ht="18">
      <c r="N51" s="40"/>
      <c r="O51" s="32"/>
      <c r="P51" s="37"/>
      <c r="Q51" s="40"/>
      <c r="R51" s="40"/>
    </row>
    <row r="52" spans="2:36" ht="18">
      <c r="N52" s="40"/>
      <c r="O52" s="32"/>
      <c r="P52" s="37"/>
      <c r="Q52" s="40"/>
      <c r="R52" s="36"/>
      <c r="S52" s="27"/>
      <c r="T52" s="27"/>
      <c r="U52" s="27"/>
      <c r="V52" s="27"/>
      <c r="W52" s="27"/>
      <c r="X52" s="27"/>
      <c r="AI52" s="34"/>
      <c r="AJ52" s="34"/>
    </row>
    <row r="53" spans="2:36" ht="18">
      <c r="N53" s="40"/>
      <c r="O53" s="32"/>
      <c r="P53" s="37"/>
      <c r="Q53" s="40"/>
      <c r="R53" s="36"/>
      <c r="S53" s="27"/>
      <c r="T53" s="27"/>
      <c r="U53" s="27"/>
      <c r="V53" s="27"/>
      <c r="W53" s="27"/>
      <c r="X53" s="27"/>
      <c r="AI53" s="34"/>
      <c r="AJ53" s="34"/>
    </row>
    <row r="54" spans="2:36" ht="18">
      <c r="B54" s="39"/>
      <c r="C54" s="38"/>
      <c r="D54" s="38"/>
      <c r="E54" s="38"/>
      <c r="F54" s="38"/>
      <c r="G54" s="38"/>
      <c r="H54" s="38"/>
      <c r="I54" s="593"/>
      <c r="J54" s="27"/>
      <c r="N54" s="36"/>
      <c r="O54" s="32"/>
      <c r="P54" s="37"/>
      <c r="Q54" s="36"/>
      <c r="R54" s="33"/>
      <c r="S54" s="30"/>
      <c r="T54" s="30"/>
      <c r="U54" s="30"/>
      <c r="V54" s="30"/>
      <c r="W54" s="30"/>
      <c r="X54" s="30"/>
      <c r="AI54" s="34"/>
      <c r="AJ54" s="34"/>
    </row>
    <row r="55" spans="2:36" ht="18">
      <c r="B55" s="39"/>
      <c r="C55" s="38"/>
      <c r="D55" s="38"/>
      <c r="E55" s="38"/>
      <c r="F55" s="38"/>
      <c r="G55" s="38"/>
      <c r="H55" s="38"/>
      <c r="I55" s="593"/>
      <c r="J55" s="27"/>
      <c r="K55" s="27"/>
      <c r="L55" s="27"/>
      <c r="M55" s="27"/>
      <c r="N55" s="36"/>
      <c r="O55" s="32"/>
      <c r="P55" s="37"/>
      <c r="Q55" s="36"/>
      <c r="R55" s="33"/>
      <c r="S55" s="30"/>
      <c r="T55" s="30"/>
      <c r="U55" s="30"/>
      <c r="V55" s="30"/>
      <c r="W55" s="30"/>
      <c r="X55" s="30"/>
      <c r="AI55" s="34"/>
      <c r="AJ55" s="34"/>
    </row>
    <row r="56" spans="2:36" ht="18">
      <c r="B56" s="32"/>
      <c r="C56" s="31"/>
      <c r="D56" s="31"/>
      <c r="E56" s="31"/>
      <c r="F56" s="31"/>
      <c r="G56" s="31"/>
      <c r="H56" s="31"/>
      <c r="I56" s="31"/>
      <c r="J56" s="30"/>
      <c r="K56" s="30"/>
      <c r="L56" s="30"/>
      <c r="M56" s="30"/>
      <c r="N56" s="33"/>
      <c r="O56" s="32"/>
      <c r="P56" s="35"/>
      <c r="Q56" s="33"/>
      <c r="R56" s="33"/>
      <c r="S56" s="30"/>
      <c r="T56" s="30"/>
      <c r="U56" s="30"/>
      <c r="V56" s="30"/>
      <c r="W56" s="30"/>
      <c r="X56" s="30"/>
      <c r="AI56" s="34"/>
      <c r="AJ56" s="34"/>
    </row>
    <row r="57" spans="2:36" ht="18">
      <c r="B57" s="32"/>
      <c r="C57" s="31"/>
      <c r="D57" s="31"/>
      <c r="E57" s="31"/>
      <c r="F57" s="31"/>
      <c r="G57" s="31"/>
      <c r="H57" s="31"/>
      <c r="I57" s="31"/>
      <c r="J57" s="30"/>
      <c r="K57" s="30"/>
      <c r="L57" s="30"/>
      <c r="M57" s="30"/>
      <c r="N57" s="33"/>
      <c r="O57" s="33"/>
      <c r="P57" s="33"/>
      <c r="Q57" s="33"/>
      <c r="R57" s="33"/>
      <c r="S57" s="30"/>
      <c r="T57" s="30"/>
      <c r="U57" s="30"/>
      <c r="V57" s="30"/>
      <c r="W57" s="30"/>
      <c r="X57" s="30"/>
      <c r="AI57" s="34"/>
      <c r="AJ57" s="34"/>
    </row>
    <row r="58" spans="2:36" ht="18">
      <c r="B58" s="32"/>
      <c r="C58" s="31"/>
      <c r="D58" s="31"/>
      <c r="E58" s="31"/>
      <c r="F58" s="31"/>
      <c r="G58" s="31"/>
      <c r="H58" s="31"/>
      <c r="I58" s="31"/>
      <c r="J58" s="30"/>
      <c r="K58" s="30"/>
      <c r="L58" s="30"/>
      <c r="M58" s="30"/>
      <c r="N58" s="33"/>
      <c r="O58" s="33"/>
      <c r="P58" s="33"/>
      <c r="Q58" s="33"/>
      <c r="R58" s="33"/>
      <c r="S58" s="30"/>
      <c r="T58" s="30"/>
      <c r="U58" s="30"/>
      <c r="V58" s="30"/>
      <c r="W58" s="30"/>
      <c r="X58" s="30"/>
      <c r="AI58" s="34"/>
      <c r="AJ58" s="34"/>
    </row>
    <row r="59" spans="2:36" ht="18">
      <c r="B59" s="32"/>
      <c r="C59" s="31"/>
      <c r="D59" s="31"/>
      <c r="E59" s="31"/>
      <c r="F59" s="31"/>
      <c r="G59" s="31"/>
      <c r="H59" s="31"/>
      <c r="I59" s="31"/>
      <c r="J59" s="30"/>
      <c r="K59" s="30"/>
      <c r="L59" s="30"/>
      <c r="M59" s="30"/>
      <c r="N59" s="33"/>
      <c r="O59" s="33"/>
      <c r="P59" s="33"/>
      <c r="Q59" s="33"/>
      <c r="R59" s="33"/>
      <c r="S59" s="30"/>
      <c r="T59" s="30"/>
      <c r="U59" s="30"/>
      <c r="V59" s="30"/>
      <c r="W59" s="30"/>
      <c r="X59" s="30"/>
      <c r="AI59" s="34"/>
      <c r="AJ59" s="34"/>
    </row>
    <row r="60" spans="2:36" ht="18">
      <c r="B60" s="32"/>
      <c r="C60" s="31"/>
      <c r="D60" s="31"/>
      <c r="E60" s="31"/>
      <c r="F60" s="31"/>
      <c r="G60" s="31"/>
      <c r="H60" s="31"/>
      <c r="I60" s="31"/>
      <c r="J60" s="30"/>
      <c r="K60" s="30"/>
      <c r="L60" s="30"/>
      <c r="M60" s="30"/>
      <c r="N60" s="33"/>
      <c r="O60" s="33"/>
      <c r="P60" s="33"/>
      <c r="Q60" s="33"/>
      <c r="R60" s="33"/>
      <c r="S60" s="30"/>
      <c r="T60" s="30"/>
      <c r="U60" s="30"/>
      <c r="V60" s="30"/>
      <c r="W60" s="30"/>
      <c r="X60" s="30"/>
      <c r="AI60" s="34"/>
      <c r="AJ60" s="34"/>
    </row>
    <row r="61" spans="2:36" ht="18">
      <c r="B61" s="32"/>
      <c r="C61" s="31"/>
      <c r="D61" s="31"/>
      <c r="E61" s="31"/>
      <c r="F61" s="31"/>
      <c r="G61" s="31"/>
      <c r="H61" s="31"/>
      <c r="I61" s="31"/>
      <c r="J61" s="30"/>
      <c r="K61" s="30"/>
      <c r="L61" s="30"/>
      <c r="M61" s="30"/>
      <c r="N61" s="33"/>
      <c r="O61" s="33"/>
      <c r="P61" s="33"/>
      <c r="Q61" s="33"/>
      <c r="R61" s="33"/>
      <c r="S61" s="30"/>
      <c r="T61" s="30"/>
      <c r="U61" s="30"/>
      <c r="V61" s="30"/>
      <c r="W61" s="30"/>
      <c r="X61" s="30"/>
      <c r="AI61" s="34"/>
      <c r="AJ61" s="34"/>
    </row>
    <row r="62" spans="2:36" ht="18">
      <c r="B62" s="32"/>
      <c r="C62" s="31"/>
      <c r="D62" s="31"/>
      <c r="E62" s="31"/>
      <c r="F62" s="31"/>
      <c r="G62" s="31"/>
      <c r="H62" s="31"/>
      <c r="I62" s="31"/>
      <c r="J62" s="30"/>
      <c r="K62" s="30"/>
      <c r="L62" s="30"/>
      <c r="M62" s="30"/>
      <c r="N62" s="33"/>
      <c r="O62" s="33"/>
      <c r="P62" s="33"/>
      <c r="Q62" s="33"/>
      <c r="R62" s="33"/>
      <c r="S62" s="30"/>
      <c r="T62" s="30"/>
      <c r="U62" s="30"/>
      <c r="V62" s="30"/>
      <c r="W62" s="30"/>
      <c r="X62" s="30"/>
    </row>
    <row r="63" spans="2:36" ht="18">
      <c r="B63" s="32"/>
      <c r="C63" s="31"/>
      <c r="D63" s="31"/>
      <c r="E63" s="31"/>
      <c r="F63" s="31"/>
      <c r="G63" s="31"/>
      <c r="H63" s="31"/>
      <c r="I63" s="31"/>
      <c r="J63" s="30"/>
      <c r="K63" s="30"/>
      <c r="L63" s="30"/>
      <c r="M63" s="30"/>
      <c r="N63" s="33"/>
      <c r="O63" s="33"/>
      <c r="P63" s="33"/>
      <c r="Q63" s="33"/>
      <c r="R63" s="33"/>
      <c r="S63" s="30"/>
      <c r="T63" s="30"/>
      <c r="U63" s="30"/>
      <c r="V63" s="30"/>
      <c r="W63" s="30"/>
      <c r="X63" s="30"/>
    </row>
    <row r="64" spans="2:36" ht="18">
      <c r="B64" s="32"/>
      <c r="C64" s="31"/>
      <c r="D64" s="31"/>
      <c r="E64" s="31"/>
      <c r="F64" s="31"/>
      <c r="G64" s="31"/>
      <c r="H64" s="31"/>
      <c r="I64" s="31"/>
      <c r="J64" s="30"/>
      <c r="K64" s="30"/>
      <c r="L64" s="30"/>
      <c r="M64" s="30"/>
      <c r="N64" s="33"/>
      <c r="O64" s="33"/>
      <c r="P64" s="33"/>
      <c r="Q64" s="33"/>
      <c r="R64" s="33"/>
      <c r="S64" s="30"/>
      <c r="T64" s="30"/>
      <c r="U64" s="30"/>
      <c r="V64" s="30"/>
      <c r="W64" s="30"/>
      <c r="X64" s="30"/>
    </row>
    <row r="65" spans="2:24" ht="18">
      <c r="B65" s="32"/>
      <c r="C65" s="31"/>
      <c r="D65" s="31"/>
      <c r="E65" s="31"/>
      <c r="F65" s="31"/>
      <c r="G65" s="31"/>
      <c r="H65" s="31"/>
      <c r="I65" s="31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2:24" ht="18">
      <c r="B66" s="32"/>
      <c r="C66" s="31"/>
      <c r="D66" s="31"/>
      <c r="E66" s="31"/>
      <c r="F66" s="31"/>
      <c r="G66" s="31"/>
      <c r="H66" s="31"/>
      <c r="I66" s="31"/>
      <c r="J66" s="30"/>
      <c r="K66" s="30"/>
      <c r="L66" s="30"/>
      <c r="M66" s="30"/>
      <c r="N66" s="30"/>
      <c r="O66" s="30"/>
      <c r="P66" s="30"/>
      <c r="Q66" s="30"/>
    </row>
    <row r="67" spans="2:24" ht="18">
      <c r="B67" s="32"/>
      <c r="C67" s="31"/>
      <c r="D67" s="31"/>
      <c r="E67" s="31"/>
      <c r="F67" s="31"/>
      <c r="G67" s="31"/>
      <c r="H67" s="31"/>
      <c r="I67" s="31"/>
      <c r="J67" s="30"/>
      <c r="K67" s="30"/>
      <c r="L67" s="30"/>
      <c r="M67" s="30"/>
      <c r="N67" s="30"/>
      <c r="O67" s="30"/>
      <c r="P67" s="30"/>
      <c r="Q67" s="30"/>
    </row>
    <row r="77" spans="2:24">
      <c r="C77" s="29"/>
    </row>
    <row r="78" spans="2:24">
      <c r="C78" s="28"/>
    </row>
    <row r="79" spans="2:24">
      <c r="D79" s="27"/>
    </row>
    <row r="80" spans="2:24">
      <c r="D80" s="26"/>
    </row>
    <row r="81" spans="4:4">
      <c r="D81" s="26"/>
    </row>
    <row r="120" spans="3:4">
      <c r="C120" s="25">
        <v>9590</v>
      </c>
      <c r="D120" s="25">
        <f>9*140</f>
        <v>1260</v>
      </c>
    </row>
    <row r="121" spans="3:4">
      <c r="C121" s="25">
        <v>9590</v>
      </c>
      <c r="D121" s="25">
        <v>1260</v>
      </c>
    </row>
    <row r="122" spans="3:4">
      <c r="C122" s="25">
        <v>9590</v>
      </c>
      <c r="D122" s="25">
        <v>1260</v>
      </c>
    </row>
    <row r="123" spans="3:4">
      <c r="C123" s="25">
        <f>+C120+C121+C122</f>
        <v>28770</v>
      </c>
      <c r="D123" s="25">
        <f>+D120+D121+D122</f>
        <v>3780</v>
      </c>
    </row>
    <row r="124" spans="3:4">
      <c r="C124" s="25">
        <f>+C123+D123</f>
        <v>32550</v>
      </c>
      <c r="D124" s="25">
        <f>+C124-5500</f>
        <v>27050</v>
      </c>
    </row>
  </sheetData>
  <mergeCells count="45">
    <mergeCell ref="Q4:T5"/>
    <mergeCell ref="U4:V5"/>
    <mergeCell ref="W4:X5"/>
    <mergeCell ref="Y4:Z5"/>
    <mergeCell ref="A2:A35"/>
    <mergeCell ref="C6:D6"/>
    <mergeCell ref="E6:F6"/>
    <mergeCell ref="G6:H6"/>
    <mergeCell ref="I6:J6"/>
    <mergeCell ref="AC6:AD6"/>
    <mergeCell ref="G22:H22"/>
    <mergeCell ref="I22:J22"/>
    <mergeCell ref="K6:L6"/>
    <mergeCell ref="M6:N6"/>
    <mergeCell ref="O6:P6"/>
    <mergeCell ref="Q6:R6"/>
    <mergeCell ref="S6:T6"/>
    <mergeCell ref="U6:V6"/>
    <mergeCell ref="I54:I55"/>
    <mergeCell ref="G21:J21"/>
    <mergeCell ref="C4:F5"/>
    <mergeCell ref="G4:J5"/>
    <mergeCell ref="K4:N5"/>
    <mergeCell ref="C23:D23"/>
    <mergeCell ref="E23:F23"/>
    <mergeCell ref="G23:H23"/>
    <mergeCell ref="I23:J23"/>
    <mergeCell ref="K23:L23"/>
    <mergeCell ref="M23:N23"/>
    <mergeCell ref="AA4:AB5"/>
    <mergeCell ref="AC4:AD5"/>
    <mergeCell ref="B4:B9"/>
    <mergeCell ref="B2:AD2"/>
    <mergeCell ref="C21:D22"/>
    <mergeCell ref="E21:F22"/>
    <mergeCell ref="K21:L22"/>
    <mergeCell ref="M21:N22"/>
    <mergeCell ref="O21:R22"/>
    <mergeCell ref="B21:B26"/>
    <mergeCell ref="O4:P5"/>
    <mergeCell ref="O23:P23"/>
    <mergeCell ref="Q23:R23"/>
    <mergeCell ref="W6:X6"/>
    <mergeCell ref="Y6:Z6"/>
    <mergeCell ref="AA6:AB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horizontalDpi="4294967294" r:id="rId1"/>
  <headerFooter>
    <oddHeader>&amp;R&amp;24Příloha č. 5b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zoomScale="90" zoomScaleNormal="90" workbookViewId="0">
      <selection activeCell="D11" sqref="D11"/>
    </sheetView>
  </sheetViews>
  <sheetFormatPr defaultRowHeight="15"/>
  <cols>
    <col min="1" max="1" width="34.42578125" customWidth="1"/>
    <col min="2" max="2" width="28.5703125" customWidth="1"/>
    <col min="3" max="3" width="10.85546875" customWidth="1"/>
    <col min="4" max="5" width="9.140625" customWidth="1"/>
  </cols>
  <sheetData>
    <row r="1" spans="1:4" ht="35.25" customHeight="1" thickBot="1">
      <c r="A1" s="467" t="s">
        <v>211</v>
      </c>
      <c r="B1" s="467"/>
    </row>
    <row r="2" spans="1:4" ht="53.25" customHeight="1" thickBot="1">
      <c r="A2" s="235" t="s">
        <v>187</v>
      </c>
      <c r="B2" s="236" t="s">
        <v>347</v>
      </c>
    </row>
    <row r="3" spans="1:4" ht="25.5" customHeight="1">
      <c r="A3" s="421" t="s">
        <v>188</v>
      </c>
      <c r="B3" s="422">
        <v>28612.234</v>
      </c>
      <c r="D3" s="234"/>
    </row>
    <row r="4" spans="1:4" ht="25.5" customHeight="1">
      <c r="A4" s="421" t="s">
        <v>189</v>
      </c>
      <c r="B4" s="422">
        <v>36005.781000000003</v>
      </c>
    </row>
    <row r="5" spans="1:4" ht="25.5" customHeight="1">
      <c r="A5" s="421" t="s">
        <v>190</v>
      </c>
      <c r="B5" s="422">
        <v>3585.7820000000002</v>
      </c>
    </row>
    <row r="6" spans="1:4" ht="25.5" customHeight="1">
      <c r="A6" s="421" t="s">
        <v>191</v>
      </c>
      <c r="B6" s="422">
        <v>13631.58</v>
      </c>
    </row>
    <row r="7" spans="1:4" ht="25.5" customHeight="1">
      <c r="A7" s="421" t="s">
        <v>192</v>
      </c>
      <c r="B7" s="422">
        <v>2478.174</v>
      </c>
    </row>
    <row r="8" spans="1:4" ht="25.5" customHeight="1">
      <c r="A8" s="421" t="s">
        <v>193</v>
      </c>
      <c r="B8" s="422">
        <v>9618.2549999999992</v>
      </c>
    </row>
    <row r="9" spans="1:4" ht="25.5" customHeight="1">
      <c r="A9" s="421" t="s">
        <v>194</v>
      </c>
      <c r="B9" s="422">
        <v>4633.05</v>
      </c>
    </row>
    <row r="10" spans="1:4" ht="25.5" customHeight="1">
      <c r="A10" s="421" t="s">
        <v>195</v>
      </c>
      <c r="B10" s="422">
        <v>2311.9380000000001</v>
      </c>
    </row>
    <row r="11" spans="1:4" ht="25.5" customHeight="1">
      <c r="A11" s="421" t="s">
        <v>196</v>
      </c>
      <c r="B11" s="422">
        <v>4053.2379999999998</v>
      </c>
    </row>
    <row r="12" spans="1:4" ht="25.5" customHeight="1">
      <c r="A12" s="421" t="s">
        <v>197</v>
      </c>
      <c r="B12" s="422">
        <v>19186.205999999998</v>
      </c>
    </row>
    <row r="13" spans="1:4" ht="25.5" customHeight="1">
      <c r="A13" s="421" t="s">
        <v>198</v>
      </c>
      <c r="B13" s="422">
        <v>35087.101000000002</v>
      </c>
    </row>
    <row r="14" spans="1:4" ht="25.5" customHeight="1">
      <c r="A14" s="421" t="s">
        <v>199</v>
      </c>
      <c r="B14" s="422">
        <v>9714.0660000000007</v>
      </c>
    </row>
    <row r="15" spans="1:4" ht="25.5" customHeight="1">
      <c r="A15" s="421" t="s">
        <v>200</v>
      </c>
      <c r="B15" s="422">
        <v>8680.8770000000004</v>
      </c>
    </row>
    <row r="16" spans="1:4" ht="25.5" customHeight="1" thickBot="1">
      <c r="A16" s="421" t="s">
        <v>201</v>
      </c>
      <c r="B16" s="422">
        <v>16036.281000000001</v>
      </c>
    </row>
    <row r="17" spans="1:4" ht="25.5" customHeight="1" thickBot="1">
      <c r="A17" s="417" t="s">
        <v>106</v>
      </c>
      <c r="B17" s="423">
        <v>193634.56299999999</v>
      </c>
      <c r="D17" s="83"/>
    </row>
  </sheetData>
  <mergeCells count="1"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horizontalDpi="4294967294" r:id="rId1"/>
  <headerFooter>
    <oddHeader xml:space="preserve">&amp;RPříloha č. 6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="80" zoomScaleNormal="80" workbookViewId="0">
      <selection activeCell="H10" sqref="H10"/>
    </sheetView>
  </sheetViews>
  <sheetFormatPr defaultRowHeight="15"/>
  <cols>
    <col min="1" max="1" width="34.5703125" customWidth="1"/>
    <col min="2" max="2" width="21.42578125" customWidth="1"/>
    <col min="3" max="3" width="23.42578125" customWidth="1"/>
  </cols>
  <sheetData>
    <row r="1" spans="1:3" ht="52.5" customHeight="1" thickBot="1">
      <c r="A1" s="601" t="s">
        <v>362</v>
      </c>
      <c r="B1" s="601"/>
      <c r="C1" s="601"/>
    </row>
    <row r="2" spans="1:3" ht="58.5" customHeight="1" thickBot="1">
      <c r="A2" s="235" t="s">
        <v>212</v>
      </c>
      <c r="B2" s="235" t="s">
        <v>271</v>
      </c>
      <c r="C2" s="236" t="s">
        <v>272</v>
      </c>
    </row>
    <row r="3" spans="1:3" ht="25.5" customHeight="1">
      <c r="A3" s="241" t="s">
        <v>188</v>
      </c>
      <c r="B3" s="237">
        <v>738</v>
      </c>
      <c r="C3" s="238">
        <v>660</v>
      </c>
    </row>
    <row r="4" spans="1:3" ht="25.5" customHeight="1">
      <c r="A4" s="241" t="s">
        <v>189</v>
      </c>
      <c r="B4" s="237">
        <v>256</v>
      </c>
      <c r="C4" s="238">
        <v>242</v>
      </c>
    </row>
    <row r="5" spans="1:3" ht="25.5" customHeight="1">
      <c r="A5" s="241" t="s">
        <v>190</v>
      </c>
      <c r="B5" s="237">
        <v>28</v>
      </c>
      <c r="C5" s="238">
        <v>25</v>
      </c>
    </row>
    <row r="6" spans="1:3" ht="25.5" customHeight="1">
      <c r="A6" s="241" t="s">
        <v>191</v>
      </c>
      <c r="B6" s="237">
        <v>107</v>
      </c>
      <c r="C6" s="238">
        <v>106</v>
      </c>
    </row>
    <row r="7" spans="1:3" ht="25.5" customHeight="1">
      <c r="A7" s="241" t="s">
        <v>192</v>
      </c>
      <c r="B7" s="237">
        <v>13</v>
      </c>
      <c r="C7" s="238">
        <v>13</v>
      </c>
    </row>
    <row r="8" spans="1:3" ht="25.5" customHeight="1">
      <c r="A8" s="241" t="s">
        <v>193</v>
      </c>
      <c r="B8" s="237">
        <v>67</v>
      </c>
      <c r="C8" s="238">
        <v>60</v>
      </c>
    </row>
    <row r="9" spans="1:3" ht="25.5" customHeight="1">
      <c r="A9" s="241" t="s">
        <v>194</v>
      </c>
      <c r="B9" s="237">
        <v>32</v>
      </c>
      <c r="C9" s="238">
        <v>30</v>
      </c>
    </row>
    <row r="10" spans="1:3" ht="25.5" customHeight="1">
      <c r="A10" s="241" t="s">
        <v>195</v>
      </c>
      <c r="B10" s="237">
        <v>30</v>
      </c>
      <c r="C10" s="238">
        <v>27</v>
      </c>
    </row>
    <row r="11" spans="1:3" ht="25.5" customHeight="1">
      <c r="A11" s="241" t="s">
        <v>196</v>
      </c>
      <c r="B11" s="237">
        <v>20</v>
      </c>
      <c r="C11" s="238">
        <v>20</v>
      </c>
    </row>
    <row r="12" spans="1:3" ht="25.5" customHeight="1">
      <c r="A12" s="241" t="s">
        <v>197</v>
      </c>
      <c r="B12" s="237">
        <v>9</v>
      </c>
      <c r="C12" s="238">
        <v>9</v>
      </c>
    </row>
    <row r="13" spans="1:3" ht="25.5" customHeight="1">
      <c r="A13" s="241" t="s">
        <v>198</v>
      </c>
      <c r="B13" s="237">
        <v>62</v>
      </c>
      <c r="C13" s="238">
        <v>62</v>
      </c>
    </row>
    <row r="14" spans="1:3" ht="25.5" customHeight="1">
      <c r="A14" s="241" t="s">
        <v>199</v>
      </c>
      <c r="B14" s="237">
        <v>39</v>
      </c>
      <c r="C14" s="238">
        <v>39</v>
      </c>
    </row>
    <row r="15" spans="1:3" ht="25.5" customHeight="1">
      <c r="A15" s="241" t="s">
        <v>200</v>
      </c>
      <c r="B15" s="237">
        <v>65</v>
      </c>
      <c r="C15" s="238">
        <v>52</v>
      </c>
    </row>
    <row r="16" spans="1:3" ht="25.5" customHeight="1" thickBot="1">
      <c r="A16" s="241" t="s">
        <v>201</v>
      </c>
      <c r="B16" s="237">
        <v>17</v>
      </c>
      <c r="C16" s="238">
        <v>16</v>
      </c>
    </row>
    <row r="17" spans="1:3" ht="25.5" customHeight="1" thickBot="1">
      <c r="A17" s="417" t="s">
        <v>106</v>
      </c>
      <c r="B17" s="239">
        <v>1483</v>
      </c>
      <c r="C17" s="240">
        <v>1361</v>
      </c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7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9"/>
  <sheetViews>
    <sheetView zoomScale="80" zoomScaleNormal="80" workbookViewId="0">
      <selection activeCell="G18" sqref="G18"/>
    </sheetView>
  </sheetViews>
  <sheetFormatPr defaultRowHeight="15"/>
  <cols>
    <col min="1" max="1" width="44.140625" customWidth="1"/>
    <col min="2" max="3" width="17.28515625" customWidth="1"/>
  </cols>
  <sheetData>
    <row r="1" spans="1:3" ht="36" customHeight="1" thickBot="1">
      <c r="A1" s="467" t="s">
        <v>273</v>
      </c>
      <c r="B1" s="467"/>
      <c r="C1" s="467"/>
    </row>
    <row r="2" spans="1:3" ht="21" customHeight="1" thickBot="1">
      <c r="A2" s="468" t="s">
        <v>213</v>
      </c>
      <c r="B2" s="602" t="s">
        <v>231</v>
      </c>
      <c r="C2" s="603"/>
    </row>
    <row r="3" spans="1:3" ht="21" customHeight="1" thickBot="1">
      <c r="A3" s="470"/>
      <c r="B3" s="96" t="s">
        <v>229</v>
      </c>
      <c r="C3" s="96" t="s">
        <v>230</v>
      </c>
    </row>
    <row r="4" spans="1:3" ht="24.75" customHeight="1">
      <c r="A4" s="418" t="s">
        <v>214</v>
      </c>
      <c r="B4" s="419">
        <v>78</v>
      </c>
      <c r="C4" s="419">
        <v>53</v>
      </c>
    </row>
    <row r="5" spans="1:3" ht="24.75" customHeight="1">
      <c r="A5" s="418" t="s">
        <v>215</v>
      </c>
      <c r="B5" s="419">
        <v>153</v>
      </c>
      <c r="C5" s="419">
        <v>133</v>
      </c>
    </row>
    <row r="6" spans="1:3" ht="24.75" customHeight="1">
      <c r="A6" s="418" t="s">
        <v>216</v>
      </c>
      <c r="B6" s="419">
        <v>30</v>
      </c>
      <c r="C6" s="419">
        <v>30</v>
      </c>
    </row>
    <row r="7" spans="1:3" ht="24.75" customHeight="1">
      <c r="A7" s="418" t="s">
        <v>217</v>
      </c>
      <c r="B7" s="419">
        <v>12</v>
      </c>
      <c r="C7" s="419">
        <v>12</v>
      </c>
    </row>
    <row r="8" spans="1:3" ht="24.75" customHeight="1">
      <c r="A8" s="418" t="s">
        <v>218</v>
      </c>
      <c r="B8" s="419">
        <v>20</v>
      </c>
      <c r="C8" s="419">
        <v>18</v>
      </c>
    </row>
    <row r="9" spans="1:3" ht="24.75" customHeight="1">
      <c r="A9" s="418" t="s">
        <v>219</v>
      </c>
      <c r="B9" s="419">
        <v>25</v>
      </c>
      <c r="C9" s="419">
        <v>21</v>
      </c>
    </row>
    <row r="10" spans="1:3" ht="24.75" customHeight="1">
      <c r="A10" s="418" t="s">
        <v>220</v>
      </c>
      <c r="B10" s="419">
        <v>39</v>
      </c>
      <c r="C10" s="419">
        <v>37</v>
      </c>
    </row>
    <row r="11" spans="1:3" ht="24.75" customHeight="1">
      <c r="A11" s="418" t="s">
        <v>221</v>
      </c>
      <c r="B11" s="419">
        <v>4</v>
      </c>
      <c r="C11" s="419">
        <v>3</v>
      </c>
    </row>
    <row r="12" spans="1:3" ht="24.75" customHeight="1">
      <c r="A12" s="418" t="s">
        <v>222</v>
      </c>
      <c r="B12" s="419">
        <v>22</v>
      </c>
      <c r="C12" s="419">
        <v>17</v>
      </c>
    </row>
    <row r="13" spans="1:3" ht="24.75" customHeight="1">
      <c r="A13" s="418" t="s">
        <v>223</v>
      </c>
      <c r="B13" s="419">
        <v>0</v>
      </c>
      <c r="C13" s="419">
        <v>0</v>
      </c>
    </row>
    <row r="14" spans="1:3" ht="24.75" customHeight="1">
      <c r="A14" s="418" t="s">
        <v>224</v>
      </c>
      <c r="B14" s="419">
        <v>8</v>
      </c>
      <c r="C14" s="419">
        <v>8</v>
      </c>
    </row>
    <row r="15" spans="1:3" ht="24.75" customHeight="1">
      <c r="A15" s="418" t="s">
        <v>225</v>
      </c>
      <c r="B15" s="419">
        <v>70</v>
      </c>
      <c r="C15" s="419">
        <v>62</v>
      </c>
    </row>
    <row r="16" spans="1:3" ht="24.75" customHeight="1">
      <c r="A16" s="418" t="s">
        <v>226</v>
      </c>
      <c r="B16" s="419">
        <v>44</v>
      </c>
      <c r="C16" s="419">
        <v>37</v>
      </c>
    </row>
    <row r="17" spans="1:3" ht="24.75" customHeight="1">
      <c r="A17" s="418" t="s">
        <v>227</v>
      </c>
      <c r="B17" s="419">
        <v>67</v>
      </c>
      <c r="C17" s="419">
        <v>55</v>
      </c>
    </row>
    <row r="18" spans="1:3" ht="24.75" customHeight="1" thickBot="1">
      <c r="A18" s="418" t="s">
        <v>228</v>
      </c>
      <c r="B18" s="419">
        <v>26</v>
      </c>
      <c r="C18" s="419">
        <v>23</v>
      </c>
    </row>
    <row r="19" spans="1:3" ht="24.75" customHeight="1" thickBot="1">
      <c r="A19" s="417" t="s">
        <v>106</v>
      </c>
      <c r="B19" s="420">
        <v>598</v>
      </c>
      <c r="C19" s="420">
        <v>509</v>
      </c>
    </row>
  </sheetData>
  <mergeCells count="3">
    <mergeCell ref="B2:C2"/>
    <mergeCell ref="A2:A3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8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0"/>
  <sheetViews>
    <sheetView topLeftCell="A13" zoomScale="80" zoomScaleNormal="80" workbookViewId="0">
      <selection activeCell="K20" sqref="K20"/>
    </sheetView>
  </sheetViews>
  <sheetFormatPr defaultColWidth="9.140625" defaultRowHeight="12.75"/>
  <cols>
    <col min="1" max="1" width="25.42578125" style="68" customWidth="1"/>
    <col min="2" max="6" width="16.7109375" style="69" customWidth="1"/>
    <col min="7" max="7" width="9.140625" style="68"/>
    <col min="8" max="9" width="11.28515625" style="68" bestFit="1" customWidth="1"/>
    <col min="10" max="10" width="11.140625" style="68" customWidth="1"/>
    <col min="11" max="16384" width="9.140625" style="68"/>
  </cols>
  <sheetData>
    <row r="1" spans="1:10" ht="36" customHeight="1">
      <c r="A1" s="604" t="s">
        <v>260</v>
      </c>
      <c r="B1" s="604"/>
      <c r="C1" s="604"/>
      <c r="D1" s="604"/>
      <c r="E1" s="604"/>
      <c r="F1" s="604"/>
    </row>
    <row r="2" spans="1:10" ht="13.5" thickBot="1">
      <c r="A2" s="604"/>
      <c r="B2" s="604"/>
      <c r="C2" s="604"/>
      <c r="D2" s="604"/>
      <c r="E2" s="604"/>
      <c r="F2" s="604"/>
    </row>
    <row r="3" spans="1:10" ht="48" thickBot="1">
      <c r="A3" s="273" t="s">
        <v>257</v>
      </c>
      <c r="B3" s="252" t="s">
        <v>100</v>
      </c>
      <c r="C3" s="253" t="s">
        <v>101</v>
      </c>
      <c r="D3" s="252" t="s">
        <v>102</v>
      </c>
      <c r="E3" s="253" t="s">
        <v>103</v>
      </c>
      <c r="F3" s="254" t="s">
        <v>104</v>
      </c>
    </row>
    <row r="4" spans="1:10" ht="21" customHeight="1">
      <c r="A4" s="322" t="s">
        <v>105</v>
      </c>
      <c r="B4" s="255">
        <v>305914.75368000002</v>
      </c>
      <c r="C4" s="256">
        <v>72911.782999999996</v>
      </c>
      <c r="D4" s="255">
        <v>75184.049799999993</v>
      </c>
      <c r="E4" s="256">
        <v>822462.07657999988</v>
      </c>
      <c r="F4" s="257">
        <v>2182534.7059100005</v>
      </c>
      <c r="I4" s="242"/>
      <c r="J4" s="84"/>
    </row>
    <row r="5" spans="1:10" ht="21" customHeight="1">
      <c r="A5" s="322" t="s">
        <v>3</v>
      </c>
      <c r="B5" s="255">
        <v>263194.52899999998</v>
      </c>
      <c r="C5" s="256">
        <v>59539.387999999999</v>
      </c>
      <c r="D5" s="255">
        <v>59913.203000000001</v>
      </c>
      <c r="E5" s="256">
        <v>650978.62899999996</v>
      </c>
      <c r="F5" s="257">
        <v>993134.40977000003</v>
      </c>
      <c r="I5" s="242"/>
      <c r="J5" s="84"/>
    </row>
    <row r="6" spans="1:10" ht="21" customHeight="1">
      <c r="A6" s="322" t="s">
        <v>11</v>
      </c>
      <c r="B6" s="255">
        <v>506002.61548000004</v>
      </c>
      <c r="C6" s="256">
        <v>98056.702999999994</v>
      </c>
      <c r="D6" s="255">
        <v>105432.88400000001</v>
      </c>
      <c r="E6" s="256">
        <v>1217577.51786</v>
      </c>
      <c r="F6" s="257">
        <v>2013633.7870000002</v>
      </c>
      <c r="I6" s="242"/>
      <c r="J6" s="84"/>
    </row>
    <row r="7" spans="1:10" ht="21" customHeight="1">
      <c r="A7" s="322" t="s">
        <v>5</v>
      </c>
      <c r="B7" s="255">
        <v>240305.40700000001</v>
      </c>
      <c r="C7" s="256">
        <v>47269.053999999996</v>
      </c>
      <c r="D7" s="255">
        <v>54897.065000000002</v>
      </c>
      <c r="E7" s="256">
        <v>532815.03599999996</v>
      </c>
      <c r="F7" s="257">
        <v>875993.3589300001</v>
      </c>
      <c r="I7" s="242"/>
      <c r="J7" s="84"/>
    </row>
    <row r="8" spans="1:10" ht="21" customHeight="1">
      <c r="A8" s="322" t="s">
        <v>8</v>
      </c>
      <c r="B8" s="255">
        <v>256447.177</v>
      </c>
      <c r="C8" s="256">
        <v>37167.406999999999</v>
      </c>
      <c r="D8" s="255">
        <v>23755.324000000001</v>
      </c>
      <c r="E8" s="256">
        <v>254901.13500000001</v>
      </c>
      <c r="F8" s="257">
        <v>535094.51762000006</v>
      </c>
      <c r="I8" s="242"/>
      <c r="J8" s="84"/>
    </row>
    <row r="9" spans="1:10" ht="21" customHeight="1">
      <c r="A9" s="322" t="s">
        <v>7</v>
      </c>
      <c r="B9" s="255">
        <v>261015.09705000001</v>
      </c>
      <c r="C9" s="256">
        <v>45919.195</v>
      </c>
      <c r="D9" s="255">
        <v>48581.413999999997</v>
      </c>
      <c r="E9" s="256">
        <v>423030.84</v>
      </c>
      <c r="F9" s="257">
        <v>802344.07750000001</v>
      </c>
      <c r="I9" s="242"/>
      <c r="J9" s="84"/>
    </row>
    <row r="10" spans="1:10" ht="21" customHeight="1">
      <c r="A10" s="322" t="s">
        <v>14</v>
      </c>
      <c r="B10" s="255">
        <v>1198640.0560000001</v>
      </c>
      <c r="C10" s="256">
        <v>172913.83100000001</v>
      </c>
      <c r="D10" s="255">
        <v>117609.505</v>
      </c>
      <c r="E10" s="256">
        <v>1312484.777</v>
      </c>
      <c r="F10" s="257">
        <v>2453796.9928500005</v>
      </c>
      <c r="I10" s="242"/>
      <c r="J10" s="84"/>
    </row>
    <row r="11" spans="1:10" ht="21" customHeight="1">
      <c r="A11" s="322" t="s">
        <v>12</v>
      </c>
      <c r="B11" s="255">
        <v>498419.35478999995</v>
      </c>
      <c r="C11" s="256">
        <v>67417.94</v>
      </c>
      <c r="D11" s="255">
        <v>57064.213000000003</v>
      </c>
      <c r="E11" s="256">
        <v>647860.53836999997</v>
      </c>
      <c r="F11" s="257">
        <v>1064939.8357800001</v>
      </c>
      <c r="I11" s="242"/>
      <c r="J11" s="84"/>
    </row>
    <row r="12" spans="1:10" ht="21" customHeight="1">
      <c r="A12" s="322" t="s">
        <v>9</v>
      </c>
      <c r="B12" s="255">
        <v>191074.96886000002</v>
      </c>
      <c r="C12" s="256">
        <v>51320.243999999999</v>
      </c>
      <c r="D12" s="255">
        <v>50166.953000000001</v>
      </c>
      <c r="E12" s="256">
        <v>554255.18215999997</v>
      </c>
      <c r="F12" s="257">
        <v>817135.32700000005</v>
      </c>
      <c r="I12" s="242"/>
      <c r="J12" s="84"/>
    </row>
    <row r="13" spans="1:10" ht="21" customHeight="1">
      <c r="A13" s="322" t="s">
        <v>4</v>
      </c>
      <c r="B13" s="255">
        <v>215705.01800000001</v>
      </c>
      <c r="C13" s="256">
        <v>57043.883999999998</v>
      </c>
      <c r="D13" s="255">
        <v>55724.091999999997</v>
      </c>
      <c r="E13" s="256">
        <v>564377.59900000005</v>
      </c>
      <c r="F13" s="257">
        <v>811072.09886999987</v>
      </c>
      <c r="I13" s="242"/>
      <c r="J13" s="84"/>
    </row>
    <row r="14" spans="1:10" ht="21" customHeight="1">
      <c r="A14" s="322" t="s">
        <v>2</v>
      </c>
      <c r="B14" s="255">
        <v>484634.14023000008</v>
      </c>
      <c r="C14" s="256">
        <v>101333.29978</v>
      </c>
      <c r="D14" s="255">
        <v>101488.658</v>
      </c>
      <c r="E14" s="256">
        <v>974891.62760999997</v>
      </c>
      <c r="F14" s="257">
        <v>2054506.4741700003</v>
      </c>
      <c r="I14" s="242"/>
      <c r="J14" s="84"/>
    </row>
    <row r="15" spans="1:10" ht="21" customHeight="1">
      <c r="A15" s="322" t="s">
        <v>6</v>
      </c>
      <c r="B15" s="255">
        <v>958734.89452999993</v>
      </c>
      <c r="C15" s="256">
        <v>106992.901</v>
      </c>
      <c r="D15" s="255">
        <v>69951.252999999997</v>
      </c>
      <c r="E15" s="256">
        <v>864526.52385999996</v>
      </c>
      <c r="F15" s="257">
        <v>1703392.0402500001</v>
      </c>
      <c r="I15" s="242"/>
      <c r="J15" s="84"/>
    </row>
    <row r="16" spans="1:10" ht="21" customHeight="1">
      <c r="A16" s="322" t="s">
        <v>10</v>
      </c>
      <c r="B16" s="255">
        <v>153830.76546</v>
      </c>
      <c r="C16" s="256">
        <v>40137.917000000001</v>
      </c>
      <c r="D16" s="255">
        <v>50305.247470000002</v>
      </c>
      <c r="E16" s="256">
        <v>554482.03849000006</v>
      </c>
      <c r="F16" s="257">
        <v>757257.42591000011</v>
      </c>
      <c r="I16" s="242"/>
      <c r="J16" s="84"/>
    </row>
    <row r="17" spans="1:10" ht="21" customHeight="1" thickBot="1">
      <c r="A17" s="322" t="s">
        <v>13</v>
      </c>
      <c r="B17" s="255">
        <v>218284.867</v>
      </c>
      <c r="C17" s="256">
        <v>49205.601999999999</v>
      </c>
      <c r="D17" s="255">
        <v>61405.277999999998</v>
      </c>
      <c r="E17" s="256">
        <v>703236.93994000007</v>
      </c>
      <c r="F17" s="257">
        <v>866877.30900000001</v>
      </c>
      <c r="I17" s="84"/>
      <c r="J17" s="84"/>
    </row>
    <row r="18" spans="1:10" ht="21" customHeight="1" thickBot="1">
      <c r="A18" s="258" t="s">
        <v>106</v>
      </c>
      <c r="B18" s="259">
        <f>SUM(B4:B17)</f>
        <v>5752203.64408</v>
      </c>
      <c r="C18" s="259">
        <f>SUM(C4:C17)</f>
        <v>1007229.1487799998</v>
      </c>
      <c r="D18" s="259">
        <f>SUM(D4:D17)</f>
        <v>931479.13927000004</v>
      </c>
      <c r="E18" s="259">
        <f>SUM(E4:E17)</f>
        <v>10077880.46087</v>
      </c>
      <c r="F18" s="259">
        <f>SUM(F4:F17)</f>
        <v>17931712.36056</v>
      </c>
      <c r="H18" s="84"/>
      <c r="I18" s="84"/>
    </row>
    <row r="19" spans="1:10" ht="16.5" customHeight="1">
      <c r="A19" s="260" t="s">
        <v>232</v>
      </c>
      <c r="B19" s="261"/>
      <c r="C19" s="261"/>
      <c r="D19" s="261"/>
      <c r="E19" s="261"/>
      <c r="F19" s="261"/>
      <c r="I19" s="84"/>
    </row>
    <row r="20" spans="1:10" s="85" customFormat="1" ht="104.25" customHeight="1">
      <c r="A20" s="605" t="s">
        <v>363</v>
      </c>
      <c r="B20" s="605"/>
      <c r="C20" s="605"/>
      <c r="D20" s="605"/>
      <c r="E20" s="605"/>
      <c r="F20" s="605"/>
    </row>
    <row r="21" spans="1:10" s="85" customFormat="1" ht="15.75">
      <c r="A21" s="262"/>
      <c r="B21" s="263"/>
      <c r="C21" s="263"/>
      <c r="D21" s="263"/>
      <c r="E21" s="263"/>
      <c r="F21" s="263"/>
    </row>
    <row r="22" spans="1:10" ht="36" customHeight="1">
      <c r="A22" s="604" t="s">
        <v>261</v>
      </c>
      <c r="B22" s="604"/>
      <c r="C22" s="604"/>
      <c r="D22" s="604"/>
      <c r="E22" s="604"/>
      <c r="F22" s="604"/>
    </row>
    <row r="23" spans="1:10" ht="13.5" thickBot="1">
      <c r="A23" s="604"/>
      <c r="B23" s="604"/>
      <c r="C23" s="604"/>
      <c r="D23" s="604"/>
      <c r="E23" s="604"/>
      <c r="F23" s="604"/>
    </row>
    <row r="24" spans="1:10" ht="48" thickBot="1">
      <c r="A24" s="251" t="s">
        <v>0</v>
      </c>
      <c r="B24" s="252" t="s">
        <v>100</v>
      </c>
      <c r="C24" s="253" t="s">
        <v>101</v>
      </c>
      <c r="D24" s="252" t="s">
        <v>102</v>
      </c>
      <c r="E24" s="253" t="s">
        <v>103</v>
      </c>
      <c r="F24" s="254" t="s">
        <v>104</v>
      </c>
    </row>
    <row r="25" spans="1:10" ht="21" customHeight="1">
      <c r="A25" s="322" t="s">
        <v>105</v>
      </c>
      <c r="B25" s="255">
        <v>77.948999999999998</v>
      </c>
      <c r="C25" s="256">
        <v>11.250999999999999</v>
      </c>
      <c r="D25" s="255">
        <v>126.14</v>
      </c>
      <c r="E25" s="256">
        <v>174.893</v>
      </c>
      <c r="F25" s="257">
        <v>483.50299999999999</v>
      </c>
    </row>
    <row r="26" spans="1:10" ht="21" customHeight="1">
      <c r="A26" s="322" t="s">
        <v>3</v>
      </c>
      <c r="B26" s="255">
        <v>67.147000000000006</v>
      </c>
      <c r="C26" s="256">
        <v>8.42</v>
      </c>
      <c r="D26" s="255">
        <v>103.723</v>
      </c>
      <c r="E26" s="256">
        <v>128.34899999999999</v>
      </c>
      <c r="F26" s="257">
        <v>337.73</v>
      </c>
    </row>
    <row r="27" spans="1:10" ht="21" customHeight="1">
      <c r="A27" s="322" t="s">
        <v>11</v>
      </c>
      <c r="B27" s="255">
        <v>127.08199999999999</v>
      </c>
      <c r="C27" s="256">
        <v>13.811999999999999</v>
      </c>
      <c r="D27" s="255">
        <v>157.16</v>
      </c>
      <c r="E27" s="256">
        <v>238.66</v>
      </c>
      <c r="F27" s="257">
        <v>639.90499999999997</v>
      </c>
    </row>
    <row r="28" spans="1:10" ht="21" customHeight="1">
      <c r="A28" s="322" t="s">
        <v>5</v>
      </c>
      <c r="B28" s="255">
        <v>61.231000000000002</v>
      </c>
      <c r="C28" s="256">
        <v>5.7279999999999998</v>
      </c>
      <c r="D28" s="255">
        <v>28.661999999999999</v>
      </c>
      <c r="E28" s="256">
        <v>50.436999999999998</v>
      </c>
      <c r="F28" s="257">
        <v>200.839</v>
      </c>
    </row>
    <row r="29" spans="1:10" ht="21" customHeight="1">
      <c r="A29" s="322" t="s">
        <v>8</v>
      </c>
      <c r="B29" s="255">
        <v>65.798000000000002</v>
      </c>
      <c r="C29" s="256">
        <v>7.0279999999999996</v>
      </c>
      <c r="D29" s="255">
        <v>82.055999999999997</v>
      </c>
      <c r="E29" s="256">
        <v>110.227</v>
      </c>
      <c r="F29" s="257">
        <v>291.38200000000001</v>
      </c>
    </row>
    <row r="30" spans="1:10" ht="21" customHeight="1">
      <c r="A30" s="322" t="s">
        <v>7</v>
      </c>
      <c r="B30" s="255">
        <v>67.111000000000004</v>
      </c>
      <c r="C30" s="256">
        <v>6.6260000000000003</v>
      </c>
      <c r="D30" s="255">
        <v>74.388000000000005</v>
      </c>
      <c r="E30" s="256">
        <v>86.504000000000005</v>
      </c>
      <c r="F30" s="257">
        <v>269.20100000000002</v>
      </c>
    </row>
    <row r="31" spans="1:10" ht="21" customHeight="1">
      <c r="A31" s="322" t="s">
        <v>14</v>
      </c>
      <c r="B31" s="255">
        <v>311.80700000000002</v>
      </c>
      <c r="C31" s="256">
        <v>24.97</v>
      </c>
      <c r="D31" s="255">
        <v>141.26</v>
      </c>
      <c r="E31" s="256">
        <v>246.964</v>
      </c>
      <c r="F31" s="257">
        <v>910.28</v>
      </c>
    </row>
    <row r="32" spans="1:10" ht="21" customHeight="1">
      <c r="A32" s="322" t="s">
        <v>12</v>
      </c>
      <c r="B32" s="255">
        <v>129.67500000000001</v>
      </c>
      <c r="C32" s="256">
        <v>10.175000000000001</v>
      </c>
      <c r="D32" s="255">
        <v>83.323999999999998</v>
      </c>
      <c r="E32" s="256">
        <v>131.27700000000002</v>
      </c>
      <c r="F32" s="257">
        <v>381.06200000000001</v>
      </c>
    </row>
    <row r="33" spans="1:6" ht="21" customHeight="1">
      <c r="A33" s="322" t="s">
        <v>9</v>
      </c>
      <c r="B33" s="255">
        <v>49.71</v>
      </c>
      <c r="C33" s="256">
        <v>7.2789999999999999</v>
      </c>
      <c r="D33" s="255">
        <v>71.825000000000003</v>
      </c>
      <c r="E33" s="256">
        <v>110.226</v>
      </c>
      <c r="F33" s="257">
        <v>279.85899999999998</v>
      </c>
    </row>
    <row r="34" spans="1:6" ht="21" customHeight="1">
      <c r="A34" s="322" t="s">
        <v>4</v>
      </c>
      <c r="B34" s="255">
        <v>53.725000000000001</v>
      </c>
      <c r="C34" s="256">
        <v>8.4809999999999999</v>
      </c>
      <c r="D34" s="255">
        <v>86.415000000000006</v>
      </c>
      <c r="E34" s="256">
        <v>107.169</v>
      </c>
      <c r="F34" s="257">
        <v>246.595</v>
      </c>
    </row>
    <row r="35" spans="1:6" ht="21" customHeight="1">
      <c r="A35" s="322" t="s">
        <v>2</v>
      </c>
      <c r="B35" s="255">
        <v>115.991</v>
      </c>
      <c r="C35" s="256">
        <v>15.086</v>
      </c>
      <c r="D35" s="255">
        <v>144.55699999999999</v>
      </c>
      <c r="E35" s="256">
        <v>201.90899999999999</v>
      </c>
      <c r="F35" s="257">
        <v>590.71</v>
      </c>
    </row>
    <row r="36" spans="1:6" ht="21" customHeight="1">
      <c r="A36" s="322" t="s">
        <v>6</v>
      </c>
      <c r="B36" s="255">
        <v>238.13300000000001</v>
      </c>
      <c r="C36" s="256">
        <v>16.09</v>
      </c>
      <c r="D36" s="255">
        <v>104.755</v>
      </c>
      <c r="E36" s="256">
        <v>172.73099999999999</v>
      </c>
      <c r="F36" s="257">
        <v>633.12099999999998</v>
      </c>
    </row>
    <row r="37" spans="1:6" ht="21" customHeight="1">
      <c r="A37" s="322" t="s">
        <v>10</v>
      </c>
      <c r="B37" s="255">
        <v>39.341999999999999</v>
      </c>
      <c r="C37" s="256">
        <v>5.7770000000000001</v>
      </c>
      <c r="D37" s="255">
        <v>83.174999999999997</v>
      </c>
      <c r="E37" s="256">
        <v>108.52500000000001</v>
      </c>
      <c r="F37" s="257">
        <v>269.041</v>
      </c>
    </row>
    <row r="38" spans="1:6" ht="21" customHeight="1" thickBot="1">
      <c r="A38" s="322" t="s">
        <v>13</v>
      </c>
      <c r="B38" s="255">
        <v>61.456000000000003</v>
      </c>
      <c r="C38" s="256">
        <v>7.13</v>
      </c>
      <c r="D38" s="255">
        <v>93.683000000000007</v>
      </c>
      <c r="E38" s="256">
        <v>135.30100000000002</v>
      </c>
      <c r="F38" s="257">
        <v>304.57</v>
      </c>
    </row>
    <row r="39" spans="1:6" ht="21" customHeight="1" thickBot="1">
      <c r="A39" s="258" t="s">
        <v>106</v>
      </c>
      <c r="B39" s="264">
        <f>SUM(B25:B38)</f>
        <v>1466.1570000000002</v>
      </c>
      <c r="C39" s="259">
        <f>SUM(C25:C38)</f>
        <v>147.85299999999995</v>
      </c>
      <c r="D39" s="264">
        <f>SUM(D25:D38)</f>
        <v>1381.1229999999998</v>
      </c>
      <c r="E39" s="259">
        <f>SUM(E25:E38)</f>
        <v>2003.1719999999998</v>
      </c>
      <c r="F39" s="265">
        <f>SUM(F25:F38)</f>
        <v>5837.7979999999998</v>
      </c>
    </row>
    <row r="40" spans="1:6" ht="21" customHeight="1">
      <c r="A40" s="266" t="s">
        <v>233</v>
      </c>
      <c r="B40" s="266"/>
      <c r="C40" s="266"/>
      <c r="D40" s="266"/>
      <c r="E40" s="266"/>
      <c r="F40" s="266"/>
    </row>
  </sheetData>
  <mergeCells count="3">
    <mergeCell ref="A1:F2"/>
    <mergeCell ref="A22:F23"/>
    <mergeCell ref="A20:F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horizontalDpi="4294967294" verticalDpi="4294967294" r:id="rId1"/>
  <headerFooter>
    <oddHeader>&amp;R&amp;14Příloha č. 9a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7"/>
  <sheetViews>
    <sheetView tabSelected="1" topLeftCell="A10" zoomScale="80" zoomScaleNormal="80" workbookViewId="0">
      <selection activeCell="K42" sqref="K42"/>
    </sheetView>
  </sheetViews>
  <sheetFormatPr defaultColWidth="9.140625" defaultRowHeight="15.75"/>
  <cols>
    <col min="1" max="1" width="23.42578125" style="271" customWidth="1"/>
    <col min="2" max="2" width="14" style="271" customWidth="1"/>
    <col min="3" max="4" width="11.140625" style="271" customWidth="1"/>
    <col min="5" max="5" width="14" style="271" customWidth="1"/>
    <col min="6" max="6" width="16.28515625" style="271" customWidth="1"/>
    <col min="7" max="7" width="11.28515625" style="271" customWidth="1"/>
    <col min="8" max="8" width="11.28515625" style="271" bestFit="1" customWidth="1"/>
    <col min="9" max="13" width="9.140625" style="271"/>
    <col min="14" max="14" width="10.42578125" style="271" bestFit="1" customWidth="1"/>
    <col min="15" max="16384" width="9.140625" style="271"/>
  </cols>
  <sheetData>
    <row r="1" spans="1:14" ht="36" customHeight="1" thickBot="1">
      <c r="A1" s="606" t="s">
        <v>245</v>
      </c>
      <c r="B1" s="606"/>
      <c r="C1" s="606"/>
      <c r="D1" s="606"/>
      <c r="E1" s="606"/>
      <c r="F1" s="606"/>
      <c r="G1" s="606"/>
    </row>
    <row r="2" spans="1:14" ht="36" customHeight="1" thickBot="1">
      <c r="A2" s="272" t="s">
        <v>257</v>
      </c>
      <c r="B2" s="273" t="s">
        <v>234</v>
      </c>
      <c r="C2" s="274" t="s">
        <v>107</v>
      </c>
      <c r="D2" s="273" t="s">
        <v>108</v>
      </c>
      <c r="E2" s="274" t="s">
        <v>109</v>
      </c>
      <c r="F2" s="273" t="s">
        <v>110</v>
      </c>
      <c r="G2" s="273" t="s">
        <v>111</v>
      </c>
    </row>
    <row r="3" spans="1:14" ht="19.5" customHeight="1">
      <c r="A3" s="321" t="s">
        <v>105</v>
      </c>
      <c r="B3" s="275">
        <v>79721.789000000004</v>
      </c>
      <c r="C3" s="276">
        <v>565</v>
      </c>
      <c r="D3" s="275">
        <v>6338.5</v>
      </c>
      <c r="E3" s="276">
        <v>560456.45250000001</v>
      </c>
      <c r="F3" s="275">
        <v>1530287.1176100001</v>
      </c>
      <c r="G3" s="275">
        <v>50.344999999999999</v>
      </c>
      <c r="N3" s="277"/>
    </row>
    <row r="4" spans="1:14" ht="19.5" customHeight="1">
      <c r="A4" s="321" t="s">
        <v>3</v>
      </c>
      <c r="B4" s="275">
        <v>102718.988</v>
      </c>
      <c r="C4" s="276">
        <v>470</v>
      </c>
      <c r="D4" s="275">
        <v>4497</v>
      </c>
      <c r="E4" s="276">
        <v>188577.55428000001</v>
      </c>
      <c r="F4" s="275">
        <v>695498.91047999996</v>
      </c>
      <c r="G4" s="275">
        <v>-12.074</v>
      </c>
      <c r="N4" s="277"/>
    </row>
    <row r="5" spans="1:14" ht="19.5" customHeight="1">
      <c r="A5" s="321" t="s">
        <v>11</v>
      </c>
      <c r="B5" s="275">
        <v>184382.79943000001</v>
      </c>
      <c r="C5" s="276">
        <v>780</v>
      </c>
      <c r="D5" s="275">
        <v>7965.6</v>
      </c>
      <c r="E5" s="276">
        <v>467944.48060000001</v>
      </c>
      <c r="F5" s="275">
        <v>1346028.36008</v>
      </c>
      <c r="G5" s="275">
        <v>-28.657040000000002</v>
      </c>
      <c r="N5" s="277"/>
    </row>
    <row r="6" spans="1:14" ht="19.5" customHeight="1">
      <c r="A6" s="321" t="s">
        <v>5</v>
      </c>
      <c r="B6" s="275">
        <v>87167.914999999994</v>
      </c>
      <c r="C6" s="276">
        <v>390</v>
      </c>
      <c r="D6" s="275">
        <v>3625</v>
      </c>
      <c r="E6" s="276">
        <v>183910.16020999997</v>
      </c>
      <c r="F6" s="275">
        <v>599750.40272000001</v>
      </c>
      <c r="G6" s="275">
        <v>6.0629999999999997</v>
      </c>
      <c r="N6" s="277"/>
    </row>
    <row r="7" spans="1:14" ht="19.5" customHeight="1">
      <c r="A7" s="321" t="s">
        <v>8</v>
      </c>
      <c r="B7" s="275">
        <v>60917.894989999993</v>
      </c>
      <c r="C7" s="276">
        <v>250</v>
      </c>
      <c r="D7" s="275">
        <v>2964</v>
      </c>
      <c r="E7" s="276">
        <v>167434.87511000002</v>
      </c>
      <c r="F7" s="275">
        <v>302425.39363999997</v>
      </c>
      <c r="G7" s="275">
        <v>-2.27312</v>
      </c>
      <c r="N7" s="277"/>
    </row>
    <row r="8" spans="1:14" ht="19.5" customHeight="1">
      <c r="A8" s="321" t="s">
        <v>7</v>
      </c>
      <c r="B8" s="275">
        <v>75733.560479999986</v>
      </c>
      <c r="C8" s="276">
        <v>252.29</v>
      </c>
      <c r="D8" s="275">
        <v>3035.5</v>
      </c>
      <c r="E8" s="276">
        <v>228885.36978000001</v>
      </c>
      <c r="F8" s="275">
        <v>493152.20162999997</v>
      </c>
      <c r="G8" s="275">
        <v>2.7956100000000004</v>
      </c>
      <c r="N8" s="277"/>
    </row>
    <row r="9" spans="1:14" ht="19.5" customHeight="1">
      <c r="A9" s="321" t="s">
        <v>14</v>
      </c>
      <c r="B9" s="275">
        <v>254125.64433999997</v>
      </c>
      <c r="C9" s="276">
        <v>955</v>
      </c>
      <c r="D9" s="275">
        <v>9880.7999999999993</v>
      </c>
      <c r="E9" s="276">
        <v>904392.07098000008</v>
      </c>
      <c r="F9" s="275">
        <v>1277944.7156000002</v>
      </c>
      <c r="G9" s="275">
        <v>-31.734079999999999</v>
      </c>
      <c r="N9" s="277"/>
    </row>
    <row r="10" spans="1:14" ht="19.5" customHeight="1">
      <c r="A10" s="321" t="s">
        <v>12</v>
      </c>
      <c r="B10" s="275">
        <v>119868.38278</v>
      </c>
      <c r="C10" s="276">
        <v>370</v>
      </c>
      <c r="D10" s="275">
        <v>4725.5</v>
      </c>
      <c r="E10" s="276">
        <v>257887.09278000001</v>
      </c>
      <c r="F10" s="275">
        <v>680398.34499999997</v>
      </c>
      <c r="G10" s="275">
        <v>-2.69278</v>
      </c>
      <c r="N10" s="277"/>
    </row>
    <row r="11" spans="1:14" ht="19.5" customHeight="1">
      <c r="A11" s="321" t="s">
        <v>9</v>
      </c>
      <c r="B11" s="275">
        <v>87722.972999999998</v>
      </c>
      <c r="C11" s="276">
        <v>395</v>
      </c>
      <c r="D11" s="275">
        <v>3360.5</v>
      </c>
      <c r="E11" s="276">
        <v>154023.33900000001</v>
      </c>
      <c r="F11" s="275">
        <v>570582.63899999997</v>
      </c>
      <c r="G11" s="275">
        <v>3.181</v>
      </c>
      <c r="N11" s="277"/>
    </row>
    <row r="12" spans="1:14" ht="19.5" customHeight="1">
      <c r="A12" s="321" t="s">
        <v>4</v>
      </c>
      <c r="B12" s="275">
        <v>68820.343169999993</v>
      </c>
      <c r="C12" s="276">
        <v>240</v>
      </c>
      <c r="D12" s="275">
        <v>3320</v>
      </c>
      <c r="E12" s="276">
        <v>126023.175</v>
      </c>
      <c r="F12" s="275">
        <v>611556.73355</v>
      </c>
      <c r="G12" s="275">
        <v>18.82572</v>
      </c>
      <c r="N12" s="277"/>
    </row>
    <row r="13" spans="1:14" ht="19.5" customHeight="1">
      <c r="A13" s="321" t="s">
        <v>2</v>
      </c>
      <c r="B13" s="275">
        <v>161685.85699999999</v>
      </c>
      <c r="C13" s="276">
        <v>750</v>
      </c>
      <c r="D13" s="275">
        <v>7893.5</v>
      </c>
      <c r="E13" s="276">
        <v>267755.20368999999</v>
      </c>
      <c r="F13" s="275">
        <v>1612741.0942200001</v>
      </c>
      <c r="G13" s="275">
        <v>-5.0129999999999999</v>
      </c>
      <c r="N13" s="277"/>
    </row>
    <row r="14" spans="1:14" ht="19.5" customHeight="1">
      <c r="A14" s="321" t="s">
        <v>6</v>
      </c>
      <c r="B14" s="275">
        <v>185609.85159999999</v>
      </c>
      <c r="C14" s="276">
        <v>640</v>
      </c>
      <c r="D14" s="275">
        <v>8853.07</v>
      </c>
      <c r="E14" s="276">
        <v>637324.62176999997</v>
      </c>
      <c r="F14" s="275">
        <v>860973.31946000003</v>
      </c>
      <c r="G14" s="275">
        <v>-68.440640000000002</v>
      </c>
      <c r="N14" s="277"/>
    </row>
    <row r="15" spans="1:14" ht="19.5" customHeight="1">
      <c r="A15" s="321" t="s">
        <v>10</v>
      </c>
      <c r="B15" s="275">
        <v>88596.792000000001</v>
      </c>
      <c r="C15" s="276">
        <v>255</v>
      </c>
      <c r="D15" s="275">
        <v>2411.5</v>
      </c>
      <c r="E15" s="276">
        <v>119226.088</v>
      </c>
      <c r="F15" s="275">
        <v>545717.39847000001</v>
      </c>
      <c r="G15" s="275">
        <v>16.425999999999998</v>
      </c>
      <c r="N15" s="277"/>
    </row>
    <row r="16" spans="1:14" ht="19.5" customHeight="1" thickBot="1">
      <c r="A16" s="321" t="s">
        <v>13</v>
      </c>
      <c r="B16" s="275">
        <v>96992.047999999995</v>
      </c>
      <c r="C16" s="276">
        <v>475</v>
      </c>
      <c r="D16" s="275">
        <v>3022.5</v>
      </c>
      <c r="E16" s="276">
        <v>159343.598</v>
      </c>
      <c r="F16" s="275">
        <v>605630.99600000004</v>
      </c>
      <c r="G16" s="275">
        <v>-0.22700000000000001</v>
      </c>
      <c r="N16" s="277"/>
    </row>
    <row r="17" spans="1:14" ht="19.5" customHeight="1" thickBot="1">
      <c r="A17" s="278" t="s">
        <v>106</v>
      </c>
      <c r="B17" s="279">
        <f t="shared" ref="B17:G17" si="0">SUM(B3:B16)</f>
        <v>1654064.8387899997</v>
      </c>
      <c r="C17" s="279">
        <f t="shared" si="0"/>
        <v>6787.29</v>
      </c>
      <c r="D17" s="279">
        <f t="shared" si="0"/>
        <v>71892.97</v>
      </c>
      <c r="E17" s="279">
        <f t="shared" si="0"/>
        <v>4423184.0817000009</v>
      </c>
      <c r="F17" s="279">
        <f t="shared" si="0"/>
        <v>11732687.627459999</v>
      </c>
      <c r="G17" s="279">
        <f t="shared" si="0"/>
        <v>-53.475329999999992</v>
      </c>
    </row>
    <row r="18" spans="1:14" ht="19.5" customHeight="1">
      <c r="A18" s="280" t="s">
        <v>232</v>
      </c>
      <c r="H18" s="277"/>
    </row>
    <row r="20" spans="1:14" ht="36" customHeight="1" thickBot="1">
      <c r="A20" s="606" t="s">
        <v>246</v>
      </c>
      <c r="B20" s="606"/>
      <c r="C20" s="606"/>
      <c r="D20" s="606"/>
      <c r="E20" s="606"/>
      <c r="F20" s="606"/>
      <c r="G20" s="606"/>
      <c r="H20" s="277"/>
    </row>
    <row r="21" spans="1:14" ht="36" customHeight="1" thickBot="1">
      <c r="A21" s="272" t="s">
        <v>257</v>
      </c>
      <c r="B21" s="273" t="s">
        <v>234</v>
      </c>
      <c r="C21" s="274" t="s">
        <v>107</v>
      </c>
      <c r="D21" s="273" t="s">
        <v>108</v>
      </c>
      <c r="E21" s="274" t="s">
        <v>109</v>
      </c>
      <c r="F21" s="273" t="s">
        <v>110</v>
      </c>
      <c r="G21" s="273" t="s">
        <v>111</v>
      </c>
    </row>
    <row r="22" spans="1:14" ht="19.5" customHeight="1">
      <c r="A22" s="320" t="s">
        <v>105</v>
      </c>
      <c r="B22" s="281">
        <v>134186</v>
      </c>
      <c r="C22" s="282">
        <v>113</v>
      </c>
      <c r="D22" s="283">
        <v>494</v>
      </c>
      <c r="E22" s="282">
        <v>136965</v>
      </c>
      <c r="F22" s="283">
        <v>211641</v>
      </c>
      <c r="G22" s="284">
        <v>102</v>
      </c>
      <c r="N22" s="285"/>
    </row>
    <row r="23" spans="1:14" ht="19.5" customHeight="1">
      <c r="A23" s="320" t="s">
        <v>3</v>
      </c>
      <c r="B23" s="281">
        <v>171580</v>
      </c>
      <c r="C23" s="282">
        <v>94</v>
      </c>
      <c r="D23" s="281">
        <v>346</v>
      </c>
      <c r="E23" s="282">
        <v>62413</v>
      </c>
      <c r="F23" s="281">
        <v>103268</v>
      </c>
      <c r="G23" s="284">
        <v>29</v>
      </c>
      <c r="N23" s="285"/>
    </row>
    <row r="24" spans="1:14" ht="19.5" customHeight="1">
      <c r="A24" s="320" t="s">
        <v>11</v>
      </c>
      <c r="B24" s="281">
        <v>307084</v>
      </c>
      <c r="C24" s="282">
        <v>157</v>
      </c>
      <c r="D24" s="281">
        <v>615</v>
      </c>
      <c r="E24" s="282">
        <v>137003</v>
      </c>
      <c r="F24" s="281">
        <v>195000</v>
      </c>
      <c r="G24" s="284">
        <v>39</v>
      </c>
      <c r="N24" s="285"/>
    </row>
    <row r="25" spans="1:14" ht="19.5" customHeight="1">
      <c r="A25" s="320" t="s">
        <v>5</v>
      </c>
      <c r="B25" s="281">
        <v>103096</v>
      </c>
      <c r="C25" s="282">
        <v>50</v>
      </c>
      <c r="D25" s="281">
        <v>231</v>
      </c>
      <c r="E25" s="282">
        <v>50230</v>
      </c>
      <c r="F25" s="281">
        <v>47205</v>
      </c>
      <c r="G25" s="284">
        <v>27</v>
      </c>
      <c r="N25" s="285"/>
    </row>
    <row r="26" spans="1:14" ht="19.5" customHeight="1">
      <c r="A26" s="320" t="s">
        <v>8</v>
      </c>
      <c r="B26" s="281">
        <v>145557.00000000003</v>
      </c>
      <c r="C26" s="282">
        <v>78</v>
      </c>
      <c r="D26" s="281">
        <v>287</v>
      </c>
      <c r="E26" s="282">
        <v>57225</v>
      </c>
      <c r="F26" s="281">
        <v>88146</v>
      </c>
      <c r="G26" s="284">
        <v>89</v>
      </c>
      <c r="N26" s="285"/>
    </row>
    <row r="27" spans="1:14" ht="19.5" customHeight="1">
      <c r="A27" s="320" t="s">
        <v>7</v>
      </c>
      <c r="B27" s="281">
        <v>127387</v>
      </c>
      <c r="C27" s="282">
        <v>51</v>
      </c>
      <c r="D27" s="281">
        <v>233</v>
      </c>
      <c r="E27" s="282">
        <v>67897</v>
      </c>
      <c r="F27" s="281">
        <v>73534</v>
      </c>
      <c r="G27" s="284">
        <v>96</v>
      </c>
      <c r="N27" s="285"/>
    </row>
    <row r="28" spans="1:14" ht="19.5" customHeight="1">
      <c r="A28" s="320" t="s">
        <v>14</v>
      </c>
      <c r="B28" s="281">
        <v>424218</v>
      </c>
      <c r="C28" s="282">
        <v>191</v>
      </c>
      <c r="D28" s="281">
        <v>768</v>
      </c>
      <c r="E28" s="282">
        <v>291892</v>
      </c>
      <c r="F28" s="281">
        <v>193026</v>
      </c>
      <c r="G28" s="284">
        <v>182</v>
      </c>
      <c r="N28" s="285"/>
    </row>
    <row r="29" spans="1:14" ht="19.5" customHeight="1">
      <c r="A29" s="320" t="s">
        <v>12</v>
      </c>
      <c r="B29" s="281">
        <v>198877</v>
      </c>
      <c r="C29" s="282">
        <v>74</v>
      </c>
      <c r="D29" s="281">
        <v>361</v>
      </c>
      <c r="E29" s="282">
        <v>81549</v>
      </c>
      <c r="F29" s="281">
        <v>100142</v>
      </c>
      <c r="G29" s="284">
        <v>59</v>
      </c>
      <c r="N29" s="285"/>
    </row>
    <row r="30" spans="1:14" ht="19.5" customHeight="1">
      <c r="A30" s="320" t="s">
        <v>9</v>
      </c>
      <c r="B30" s="281">
        <v>145600</v>
      </c>
      <c r="C30" s="282">
        <v>79</v>
      </c>
      <c r="D30" s="281">
        <v>255</v>
      </c>
      <c r="E30" s="282">
        <v>50915</v>
      </c>
      <c r="F30" s="281">
        <v>82996</v>
      </c>
      <c r="G30" s="284">
        <v>14</v>
      </c>
      <c r="N30" s="285"/>
    </row>
    <row r="31" spans="1:14" ht="19.5" customHeight="1">
      <c r="A31" s="320" t="s">
        <v>4</v>
      </c>
      <c r="B31" s="281">
        <v>115992</v>
      </c>
      <c r="C31" s="282">
        <v>48</v>
      </c>
      <c r="D31" s="281">
        <v>262</v>
      </c>
      <c r="E31" s="282">
        <v>40209</v>
      </c>
      <c r="F31" s="281">
        <v>89995</v>
      </c>
      <c r="G31" s="284">
        <v>88</v>
      </c>
      <c r="N31" s="285"/>
    </row>
    <row r="32" spans="1:14" ht="19.5" customHeight="1">
      <c r="A32" s="320" t="s">
        <v>2</v>
      </c>
      <c r="B32" s="281">
        <v>272344</v>
      </c>
      <c r="C32" s="282">
        <v>150</v>
      </c>
      <c r="D32" s="281">
        <v>614</v>
      </c>
      <c r="E32" s="282">
        <v>83984</v>
      </c>
      <c r="F32" s="281">
        <v>233533</v>
      </c>
      <c r="G32" s="284">
        <v>83</v>
      </c>
      <c r="N32" s="285"/>
    </row>
    <row r="33" spans="1:14" ht="19.5" customHeight="1">
      <c r="A33" s="320" t="s">
        <v>6</v>
      </c>
      <c r="B33" s="281">
        <v>314270</v>
      </c>
      <c r="C33" s="282">
        <v>129</v>
      </c>
      <c r="D33" s="281">
        <v>683</v>
      </c>
      <c r="E33" s="282">
        <v>181336</v>
      </c>
      <c r="F33" s="281">
        <v>136615</v>
      </c>
      <c r="G33" s="284">
        <v>73</v>
      </c>
      <c r="N33" s="285"/>
    </row>
    <row r="34" spans="1:14" ht="19.5" customHeight="1">
      <c r="A34" s="320" t="s">
        <v>10</v>
      </c>
      <c r="B34" s="281">
        <v>146577</v>
      </c>
      <c r="C34" s="282">
        <v>51</v>
      </c>
      <c r="D34" s="281">
        <v>186</v>
      </c>
      <c r="E34" s="282">
        <v>42546</v>
      </c>
      <c r="F34" s="281">
        <v>79632</v>
      </c>
      <c r="G34" s="284">
        <v>48</v>
      </c>
      <c r="N34" s="285"/>
    </row>
    <row r="35" spans="1:14" ht="19.5" customHeight="1" thickBot="1">
      <c r="A35" s="320" t="s">
        <v>13</v>
      </c>
      <c r="B35" s="281">
        <v>159916</v>
      </c>
      <c r="C35" s="282">
        <v>95</v>
      </c>
      <c r="D35" s="281">
        <v>229</v>
      </c>
      <c r="E35" s="282">
        <v>56478</v>
      </c>
      <c r="F35" s="281">
        <v>87831</v>
      </c>
      <c r="G35" s="284">
        <v>21</v>
      </c>
      <c r="N35" s="285"/>
    </row>
    <row r="36" spans="1:14" ht="19.5" customHeight="1" thickBot="1">
      <c r="A36" s="278" t="s">
        <v>106</v>
      </c>
      <c r="B36" s="286">
        <f>SUM(B22:B35)</f>
        <v>2766684</v>
      </c>
      <c r="C36" s="286">
        <f>SUM(C22:C35)</f>
        <v>1360</v>
      </c>
      <c r="D36" s="286">
        <f>SUM(D22:D35)</f>
        <v>5564</v>
      </c>
      <c r="E36" s="287">
        <f>SUM(E22:E35)</f>
        <v>1340642</v>
      </c>
      <c r="F36" s="286">
        <f>SUM(F22:F35)</f>
        <v>1722564</v>
      </c>
      <c r="G36" s="288">
        <f>SUM(G22:G35)</f>
        <v>950</v>
      </c>
    </row>
    <row r="37" spans="1:14" ht="19.5" customHeight="1">
      <c r="A37" s="280" t="s">
        <v>233</v>
      </c>
    </row>
  </sheetData>
  <mergeCells count="2">
    <mergeCell ref="A1:G1"/>
    <mergeCell ref="A20:G20"/>
  </mergeCells>
  <printOptions horizontalCentered="1"/>
  <pageMargins left="0.7" right="0.7" top="0.75" bottom="0.75" header="0.3" footer="0.3"/>
  <pageSetup paperSize="9" scale="86" orientation="portrait" horizontalDpi="4294967294" r:id="rId1"/>
  <headerFooter>
    <oddHeader>&amp;RPříloha č. 9b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6"/>
  <sheetViews>
    <sheetView zoomScale="80" zoomScaleNormal="80" workbookViewId="0">
      <selection activeCell="E21" sqref="E21"/>
    </sheetView>
  </sheetViews>
  <sheetFormatPr defaultColWidth="9.140625" defaultRowHeight="15.75"/>
  <cols>
    <col min="1" max="1" width="23" style="271" customWidth="1"/>
    <col min="2" max="11" width="14.140625" style="271" customWidth="1"/>
    <col min="12" max="16384" width="9.140625" style="271"/>
  </cols>
  <sheetData>
    <row r="1" spans="1:17" ht="30" customHeight="1" thickBot="1">
      <c r="A1" s="607" t="s">
        <v>252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7" ht="24" customHeight="1" thickBot="1">
      <c r="A2" s="608" t="s">
        <v>257</v>
      </c>
      <c r="B2" s="611" t="s">
        <v>101</v>
      </c>
      <c r="C2" s="612"/>
      <c r="D2" s="612"/>
      <c r="E2" s="612"/>
      <c r="F2" s="612"/>
      <c r="G2" s="612"/>
      <c r="H2" s="612"/>
      <c r="I2" s="612"/>
      <c r="J2" s="612"/>
      <c r="K2" s="613"/>
    </row>
    <row r="3" spans="1:17" ht="24" customHeight="1" thickBot="1">
      <c r="A3" s="609"/>
      <c r="B3" s="614" t="s">
        <v>124</v>
      </c>
      <c r="C3" s="615"/>
      <c r="D3" s="615"/>
      <c r="E3" s="615"/>
      <c r="F3" s="616"/>
      <c r="G3" s="614" t="s">
        <v>116</v>
      </c>
      <c r="H3" s="615"/>
      <c r="I3" s="615"/>
      <c r="J3" s="615"/>
      <c r="K3" s="616"/>
    </row>
    <row r="4" spans="1:17" ht="74.25" customHeight="1" thickBot="1">
      <c r="A4" s="610"/>
      <c r="B4" s="273" t="s">
        <v>235</v>
      </c>
      <c r="C4" s="274" t="s">
        <v>118</v>
      </c>
      <c r="D4" s="273" t="s">
        <v>236</v>
      </c>
      <c r="E4" s="274" t="s">
        <v>117</v>
      </c>
      <c r="F4" s="273" t="s">
        <v>237</v>
      </c>
      <c r="G4" s="274" t="s">
        <v>235</v>
      </c>
      <c r="H4" s="273" t="s">
        <v>118</v>
      </c>
      <c r="I4" s="273" t="s">
        <v>236</v>
      </c>
      <c r="J4" s="274" t="s">
        <v>117</v>
      </c>
      <c r="K4" s="273" t="s">
        <v>237</v>
      </c>
    </row>
    <row r="5" spans="1:17" ht="20.25" customHeight="1">
      <c r="A5" s="320" t="s">
        <v>105</v>
      </c>
      <c r="B5" s="275">
        <v>732</v>
      </c>
      <c r="C5" s="289">
        <v>29947.094000000001</v>
      </c>
      <c r="D5" s="289">
        <v>32460.705999999998</v>
      </c>
      <c r="E5" s="276">
        <v>300</v>
      </c>
      <c r="F5" s="289">
        <v>438</v>
      </c>
      <c r="G5" s="282">
        <v>84</v>
      </c>
      <c r="H5" s="283">
        <v>5059</v>
      </c>
      <c r="I5" s="282">
        <v>6090</v>
      </c>
      <c r="J5" s="283">
        <v>13</v>
      </c>
      <c r="K5" s="284">
        <v>5</v>
      </c>
      <c r="O5" s="277"/>
      <c r="Q5" s="285"/>
    </row>
    <row r="6" spans="1:17" ht="20.25" customHeight="1">
      <c r="A6" s="320" t="s">
        <v>3</v>
      </c>
      <c r="B6" s="275">
        <v>491</v>
      </c>
      <c r="C6" s="275">
        <v>25609.241000000002</v>
      </c>
      <c r="D6" s="275">
        <v>25931.008999999998</v>
      </c>
      <c r="E6" s="276">
        <v>375</v>
      </c>
      <c r="F6" s="275">
        <v>751.48500000000001</v>
      </c>
      <c r="G6" s="282">
        <v>57</v>
      </c>
      <c r="H6" s="281">
        <v>3534</v>
      </c>
      <c r="I6" s="282">
        <v>4805</v>
      </c>
      <c r="J6" s="281">
        <v>15</v>
      </c>
      <c r="K6" s="284">
        <v>9</v>
      </c>
      <c r="O6" s="277"/>
      <c r="Q6" s="285"/>
    </row>
    <row r="7" spans="1:17" ht="20.25" customHeight="1">
      <c r="A7" s="320" t="s">
        <v>11</v>
      </c>
      <c r="B7" s="275">
        <v>1123</v>
      </c>
      <c r="C7" s="275">
        <v>42623.292000000001</v>
      </c>
      <c r="D7" s="275">
        <v>42254.538999999997</v>
      </c>
      <c r="E7" s="276">
        <v>475</v>
      </c>
      <c r="F7" s="275">
        <v>1358.64</v>
      </c>
      <c r="G7" s="282">
        <v>127</v>
      </c>
      <c r="H7" s="281">
        <v>5762</v>
      </c>
      <c r="I7" s="282">
        <v>7887</v>
      </c>
      <c r="J7" s="281">
        <v>19</v>
      </c>
      <c r="K7" s="284">
        <v>17</v>
      </c>
      <c r="O7" s="277"/>
      <c r="Q7" s="285"/>
    </row>
    <row r="8" spans="1:17" ht="20.25" customHeight="1">
      <c r="A8" s="320" t="s">
        <v>5</v>
      </c>
      <c r="B8" s="275">
        <v>508</v>
      </c>
      <c r="C8" s="275">
        <v>20117.824000000001</v>
      </c>
      <c r="D8" s="275">
        <v>20840.397000000001</v>
      </c>
      <c r="E8" s="276">
        <v>225</v>
      </c>
      <c r="F8" s="275">
        <v>322.35599999999999</v>
      </c>
      <c r="G8" s="282">
        <v>46</v>
      </c>
      <c r="H8" s="281">
        <v>2525</v>
      </c>
      <c r="I8" s="282">
        <v>3120</v>
      </c>
      <c r="J8" s="281">
        <v>13</v>
      </c>
      <c r="K8" s="284">
        <v>24</v>
      </c>
      <c r="O8" s="277"/>
      <c r="Q8" s="285"/>
    </row>
    <row r="9" spans="1:17" ht="20.25" customHeight="1">
      <c r="A9" s="320" t="s">
        <v>8</v>
      </c>
      <c r="B9" s="275">
        <v>399</v>
      </c>
      <c r="C9" s="275">
        <v>15474.74</v>
      </c>
      <c r="D9" s="275">
        <v>17038.489000000001</v>
      </c>
      <c r="E9" s="276">
        <v>325</v>
      </c>
      <c r="F9" s="275">
        <v>182.70400000000001</v>
      </c>
      <c r="G9" s="282">
        <v>57</v>
      </c>
      <c r="H9" s="281">
        <v>3063</v>
      </c>
      <c r="I9" s="282">
        <v>3894</v>
      </c>
      <c r="J9" s="281">
        <v>9</v>
      </c>
      <c r="K9" s="284">
        <v>5</v>
      </c>
      <c r="O9" s="277"/>
      <c r="Q9" s="285"/>
    </row>
    <row r="10" spans="1:17" ht="20.25" customHeight="1">
      <c r="A10" s="320" t="s">
        <v>7</v>
      </c>
      <c r="B10" s="275">
        <v>612</v>
      </c>
      <c r="C10" s="275">
        <v>19177.481</v>
      </c>
      <c r="D10" s="275">
        <v>20613.393</v>
      </c>
      <c r="E10" s="276">
        <v>175</v>
      </c>
      <c r="F10" s="275">
        <v>180.7</v>
      </c>
      <c r="G10" s="282">
        <v>69</v>
      </c>
      <c r="H10" s="281">
        <v>2812</v>
      </c>
      <c r="I10" s="282">
        <v>3731</v>
      </c>
      <c r="J10" s="281">
        <v>8</v>
      </c>
      <c r="K10" s="284">
        <v>6</v>
      </c>
      <c r="O10" s="277"/>
      <c r="Q10" s="285"/>
    </row>
    <row r="11" spans="1:17" ht="20.25" customHeight="1">
      <c r="A11" s="320" t="s">
        <v>14</v>
      </c>
      <c r="B11" s="275">
        <v>1782</v>
      </c>
      <c r="C11" s="275">
        <v>73457.641000000003</v>
      </c>
      <c r="D11" s="275">
        <v>76997.570000000007</v>
      </c>
      <c r="E11" s="276">
        <v>1150</v>
      </c>
      <c r="F11" s="275">
        <v>1813.702</v>
      </c>
      <c r="G11" s="282">
        <v>217</v>
      </c>
      <c r="H11" s="281">
        <v>10338</v>
      </c>
      <c r="I11" s="282">
        <v>14330</v>
      </c>
      <c r="J11" s="281">
        <v>46</v>
      </c>
      <c r="K11" s="284">
        <v>39</v>
      </c>
      <c r="O11" s="277"/>
      <c r="Q11" s="285"/>
    </row>
    <row r="12" spans="1:17" ht="20.25" customHeight="1">
      <c r="A12" s="320" t="s">
        <v>12</v>
      </c>
      <c r="B12" s="275">
        <v>744</v>
      </c>
      <c r="C12" s="275">
        <v>29084.448</v>
      </c>
      <c r="D12" s="275">
        <v>29651.752</v>
      </c>
      <c r="E12" s="276">
        <v>425</v>
      </c>
      <c r="F12" s="275">
        <v>485.51</v>
      </c>
      <c r="G12" s="282">
        <v>84</v>
      </c>
      <c r="H12" s="281">
        <v>4442</v>
      </c>
      <c r="I12" s="282">
        <v>5623</v>
      </c>
      <c r="J12" s="281">
        <v>18</v>
      </c>
      <c r="K12" s="284">
        <v>8</v>
      </c>
      <c r="O12" s="277"/>
      <c r="Q12" s="285"/>
    </row>
    <row r="13" spans="1:17" ht="20.25" customHeight="1">
      <c r="A13" s="320" t="s">
        <v>9</v>
      </c>
      <c r="B13" s="275">
        <v>533</v>
      </c>
      <c r="C13" s="275">
        <v>21950.496999999999</v>
      </c>
      <c r="D13" s="275">
        <v>22618.025000000001</v>
      </c>
      <c r="E13" s="276">
        <v>100</v>
      </c>
      <c r="F13" s="275">
        <v>336.76</v>
      </c>
      <c r="G13" s="282">
        <v>60</v>
      </c>
      <c r="H13" s="281">
        <v>3070</v>
      </c>
      <c r="I13" s="282">
        <v>4141</v>
      </c>
      <c r="J13" s="281">
        <v>4</v>
      </c>
      <c r="K13" s="284">
        <v>4</v>
      </c>
      <c r="O13" s="277"/>
      <c r="Q13" s="285"/>
    </row>
    <row r="14" spans="1:17" ht="20.25" customHeight="1">
      <c r="A14" s="320" t="s">
        <v>4</v>
      </c>
      <c r="B14" s="275">
        <v>590</v>
      </c>
      <c r="C14" s="275">
        <v>24942.074000000001</v>
      </c>
      <c r="D14" s="275">
        <v>24617.156999999999</v>
      </c>
      <c r="E14" s="276">
        <v>400</v>
      </c>
      <c r="F14" s="275">
        <v>175.19499999999999</v>
      </c>
      <c r="G14" s="282">
        <v>67</v>
      </c>
      <c r="H14" s="281">
        <v>3737</v>
      </c>
      <c r="I14" s="282">
        <v>4658</v>
      </c>
      <c r="J14" s="281">
        <v>16</v>
      </c>
      <c r="K14" s="284">
        <v>3</v>
      </c>
      <c r="O14" s="277"/>
      <c r="Q14" s="285"/>
    </row>
    <row r="15" spans="1:17" ht="20.25" customHeight="1">
      <c r="A15" s="320" t="s">
        <v>2</v>
      </c>
      <c r="B15" s="275">
        <v>1021</v>
      </c>
      <c r="C15" s="275">
        <v>42817.989000000001</v>
      </c>
      <c r="D15" s="275">
        <v>44150.650999999998</v>
      </c>
      <c r="E15" s="276">
        <v>625</v>
      </c>
      <c r="F15" s="275">
        <v>440.83678000000003</v>
      </c>
      <c r="G15" s="282">
        <v>119</v>
      </c>
      <c r="H15" s="281">
        <v>6626</v>
      </c>
      <c r="I15" s="282">
        <v>8306</v>
      </c>
      <c r="J15" s="281">
        <v>25</v>
      </c>
      <c r="K15" s="284">
        <v>10</v>
      </c>
      <c r="O15" s="277"/>
      <c r="Q15" s="285"/>
    </row>
    <row r="16" spans="1:17" ht="20.25" customHeight="1">
      <c r="A16" s="320" t="s">
        <v>6</v>
      </c>
      <c r="B16" s="275">
        <v>1947</v>
      </c>
      <c r="C16" s="275">
        <v>45904.635999999999</v>
      </c>
      <c r="D16" s="275">
        <v>46616.718000000001</v>
      </c>
      <c r="E16" s="276">
        <v>550</v>
      </c>
      <c r="F16" s="275">
        <v>875.76900000000001</v>
      </c>
      <c r="G16" s="282">
        <v>223</v>
      </c>
      <c r="H16" s="281">
        <v>6915</v>
      </c>
      <c r="I16" s="282">
        <v>8904</v>
      </c>
      <c r="J16" s="281">
        <v>23</v>
      </c>
      <c r="K16" s="284">
        <v>25</v>
      </c>
      <c r="O16" s="277"/>
      <c r="Q16" s="285"/>
    </row>
    <row r="17" spans="1:17" ht="20.25" customHeight="1">
      <c r="A17" s="320" t="s">
        <v>10</v>
      </c>
      <c r="B17" s="275">
        <v>153</v>
      </c>
      <c r="C17" s="275">
        <v>16575.870999999999</v>
      </c>
      <c r="D17" s="275">
        <v>18238.266</v>
      </c>
      <c r="E17" s="276">
        <v>150</v>
      </c>
      <c r="F17" s="275">
        <v>352.5</v>
      </c>
      <c r="G17" s="282">
        <v>17</v>
      </c>
      <c r="H17" s="281">
        <v>2406</v>
      </c>
      <c r="I17" s="282">
        <v>3343</v>
      </c>
      <c r="J17" s="281">
        <v>6</v>
      </c>
      <c r="K17" s="284">
        <v>5</v>
      </c>
      <c r="O17" s="277"/>
      <c r="Q17" s="285"/>
    </row>
    <row r="18" spans="1:17" ht="20.25" customHeight="1" thickBot="1">
      <c r="A18" s="320" t="s">
        <v>13</v>
      </c>
      <c r="B18" s="275">
        <v>276</v>
      </c>
      <c r="C18" s="275">
        <v>20890.909</v>
      </c>
      <c r="D18" s="275">
        <v>21947.895</v>
      </c>
      <c r="E18" s="276">
        <v>425</v>
      </c>
      <c r="F18" s="275">
        <v>460.27600000000001</v>
      </c>
      <c r="G18" s="282">
        <v>30</v>
      </c>
      <c r="H18" s="281">
        <v>3017</v>
      </c>
      <c r="I18" s="282">
        <v>4060</v>
      </c>
      <c r="J18" s="281">
        <v>17</v>
      </c>
      <c r="K18" s="284">
        <v>6</v>
      </c>
      <c r="O18" s="277"/>
      <c r="Q18" s="285"/>
    </row>
    <row r="19" spans="1:17" ht="20.25" customHeight="1" thickBot="1">
      <c r="A19" s="278" t="s">
        <v>106</v>
      </c>
      <c r="B19" s="279">
        <f t="shared" ref="B19:K19" si="0">SUM(B5:B18)</f>
        <v>10911</v>
      </c>
      <c r="C19" s="279">
        <f t="shared" si="0"/>
        <v>428573.73699999996</v>
      </c>
      <c r="D19" s="279">
        <f t="shared" si="0"/>
        <v>443976.56700000004</v>
      </c>
      <c r="E19" s="290">
        <f t="shared" si="0"/>
        <v>5700</v>
      </c>
      <c r="F19" s="279">
        <f t="shared" si="0"/>
        <v>8174.4337799999994</v>
      </c>
      <c r="G19" s="287">
        <f t="shared" si="0"/>
        <v>1257</v>
      </c>
      <c r="H19" s="286">
        <f t="shared" si="0"/>
        <v>63306</v>
      </c>
      <c r="I19" s="286">
        <f t="shared" si="0"/>
        <v>82892</v>
      </c>
      <c r="J19" s="286">
        <f t="shared" si="0"/>
        <v>232</v>
      </c>
      <c r="K19" s="286">
        <f t="shared" si="0"/>
        <v>166</v>
      </c>
    </row>
    <row r="20" spans="1:17" ht="20.25" customHeight="1">
      <c r="A20" s="280" t="s">
        <v>238</v>
      </c>
    </row>
    <row r="21" spans="1:17">
      <c r="A21" s="280"/>
      <c r="C21" s="291"/>
      <c r="D21" s="291"/>
      <c r="E21" s="291"/>
      <c r="F21" s="291"/>
    </row>
    <row r="22" spans="1:17">
      <c r="B22" s="291"/>
      <c r="C22" s="291"/>
      <c r="D22" s="291"/>
      <c r="E22" s="291"/>
      <c r="F22" s="291"/>
    </row>
    <row r="23" spans="1:17">
      <c r="B23" s="291"/>
      <c r="C23" s="291"/>
      <c r="D23" s="291"/>
      <c r="E23" s="291"/>
      <c r="F23" s="291"/>
    </row>
    <row r="24" spans="1:17">
      <c r="B24" s="291"/>
      <c r="C24" s="291"/>
      <c r="D24" s="291"/>
      <c r="E24" s="291"/>
      <c r="F24" s="291"/>
    </row>
    <row r="25" spans="1:17">
      <c r="B25" s="291"/>
      <c r="C25" s="291"/>
      <c r="D25" s="291"/>
      <c r="E25" s="291"/>
      <c r="F25" s="291"/>
    </row>
    <row r="26" spans="1:17">
      <c r="B26" s="291"/>
      <c r="C26" s="291"/>
      <c r="D26" s="291"/>
      <c r="E26" s="291"/>
      <c r="F26" s="291"/>
    </row>
    <row r="27" spans="1:17">
      <c r="B27" s="291"/>
      <c r="C27" s="291"/>
      <c r="D27" s="291"/>
      <c r="E27" s="291"/>
      <c r="F27" s="291"/>
    </row>
    <row r="28" spans="1:17">
      <c r="B28" s="291"/>
      <c r="C28" s="291"/>
      <c r="D28" s="291"/>
      <c r="E28" s="291"/>
      <c r="F28" s="291"/>
    </row>
    <row r="29" spans="1:17">
      <c r="B29" s="291"/>
      <c r="C29" s="291"/>
      <c r="D29" s="291"/>
      <c r="E29" s="291"/>
      <c r="F29" s="291"/>
    </row>
    <row r="30" spans="1:17">
      <c r="B30" s="291"/>
      <c r="C30" s="291"/>
      <c r="D30" s="291"/>
      <c r="E30" s="291"/>
      <c r="F30" s="291"/>
    </row>
    <row r="31" spans="1:17">
      <c r="B31" s="291"/>
      <c r="C31" s="291"/>
      <c r="D31" s="291"/>
      <c r="E31" s="291"/>
      <c r="F31" s="291"/>
    </row>
    <row r="32" spans="1:17">
      <c r="B32" s="291"/>
      <c r="C32" s="291"/>
      <c r="D32" s="291"/>
      <c r="E32" s="291"/>
      <c r="F32" s="291"/>
    </row>
    <row r="33" spans="2:6">
      <c r="B33" s="291"/>
      <c r="C33" s="291"/>
      <c r="D33" s="291"/>
      <c r="E33" s="291"/>
      <c r="F33" s="291"/>
    </row>
    <row r="34" spans="2:6">
      <c r="B34" s="291"/>
      <c r="C34" s="291"/>
      <c r="D34" s="291"/>
      <c r="E34" s="291"/>
      <c r="F34" s="291"/>
    </row>
    <row r="35" spans="2:6">
      <c r="B35" s="291"/>
    </row>
    <row r="36" spans="2:6">
      <c r="B36" s="291"/>
    </row>
  </sheetData>
  <mergeCells count="5">
    <mergeCell ref="A1:K1"/>
    <mergeCell ref="A2:A4"/>
    <mergeCell ref="B2:K2"/>
    <mergeCell ref="B3:F3"/>
    <mergeCell ref="G3:K3"/>
  </mergeCells>
  <printOptions horizontalCentered="1"/>
  <pageMargins left="0.7" right="0.7" top="0.75" bottom="0.75" header="0.3" footer="0.3"/>
  <pageSetup paperSize="9" scale="80" orientation="landscape" horizontalDpi="4294967294" r:id="rId1"/>
  <headerFooter>
    <oddHeader xml:space="preserve">&amp;RPříloha č. 9c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8:I18"/>
  <sheetViews>
    <sheetView workbookViewId="0">
      <selection activeCell="L23" sqref="L23"/>
    </sheetView>
  </sheetViews>
  <sheetFormatPr defaultRowHeight="15"/>
  <sheetData>
    <row r="18" spans="1:9" ht="36">
      <c r="A18" s="447" t="s">
        <v>125</v>
      </c>
      <c r="B18" s="447"/>
      <c r="C18" s="447"/>
      <c r="D18" s="447"/>
      <c r="E18" s="447"/>
      <c r="F18" s="447"/>
      <c r="G18" s="447"/>
      <c r="H18" s="447"/>
      <c r="I18" s="447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20"/>
  <sheetViews>
    <sheetView zoomScale="80" zoomScaleNormal="80" workbookViewId="0">
      <selection activeCell="K12" sqref="K12"/>
    </sheetView>
  </sheetViews>
  <sheetFormatPr defaultColWidth="9.140625" defaultRowHeight="15.75"/>
  <cols>
    <col min="1" max="1" width="23.140625" style="271" customWidth="1"/>
    <col min="2" max="5" width="14.85546875" style="271" customWidth="1"/>
    <col min="6" max="7" width="9.140625" style="271"/>
    <col min="8" max="8" width="9.140625" style="271" customWidth="1"/>
    <col min="9" max="10" width="9.140625" style="271"/>
    <col min="11" max="11" width="10.42578125" style="271" bestFit="1" customWidth="1"/>
    <col min="12" max="16384" width="9.140625" style="271"/>
  </cols>
  <sheetData>
    <row r="1" spans="1:11" ht="36" customHeight="1" thickBot="1">
      <c r="A1" s="607" t="s">
        <v>247</v>
      </c>
      <c r="B1" s="607"/>
      <c r="C1" s="607"/>
      <c r="D1" s="607"/>
      <c r="E1" s="607"/>
    </row>
    <row r="2" spans="1:11" ht="27" customHeight="1" thickBot="1">
      <c r="A2" s="608" t="s">
        <v>257</v>
      </c>
      <c r="B2" s="611" t="s">
        <v>120</v>
      </c>
      <c r="C2" s="612"/>
      <c r="D2" s="612"/>
      <c r="E2" s="613"/>
    </row>
    <row r="3" spans="1:11" ht="27" customHeight="1" thickBot="1">
      <c r="A3" s="609"/>
      <c r="B3" s="614" t="s">
        <v>124</v>
      </c>
      <c r="C3" s="615"/>
      <c r="D3" s="614" t="s">
        <v>116</v>
      </c>
      <c r="E3" s="616"/>
    </row>
    <row r="4" spans="1:11" ht="56.25" customHeight="1" thickBot="1">
      <c r="A4" s="610"/>
      <c r="B4" s="273" t="s">
        <v>119</v>
      </c>
      <c r="C4" s="274" t="s">
        <v>239</v>
      </c>
      <c r="D4" s="273" t="s">
        <v>119</v>
      </c>
      <c r="E4" s="292" t="s">
        <v>239</v>
      </c>
    </row>
    <row r="5" spans="1:11" ht="19.5" customHeight="1">
      <c r="A5" s="320" t="s">
        <v>105</v>
      </c>
      <c r="B5" s="289">
        <v>49997.2</v>
      </c>
      <c r="C5" s="276">
        <v>24002.959999999999</v>
      </c>
      <c r="D5" s="293">
        <v>125910</v>
      </c>
      <c r="E5" s="283">
        <v>230</v>
      </c>
      <c r="I5" s="277"/>
      <c r="J5" s="277"/>
      <c r="K5" s="277"/>
    </row>
    <row r="6" spans="1:11" ht="19.5" customHeight="1">
      <c r="A6" s="320" t="s">
        <v>3</v>
      </c>
      <c r="B6" s="275">
        <v>41146</v>
      </c>
      <c r="C6" s="276">
        <v>17585.927</v>
      </c>
      <c r="D6" s="293">
        <v>103546</v>
      </c>
      <c r="E6" s="281">
        <v>177</v>
      </c>
      <c r="I6" s="277"/>
      <c r="K6" s="277"/>
    </row>
    <row r="7" spans="1:11" ht="19.5" customHeight="1">
      <c r="A7" s="320" t="s">
        <v>11</v>
      </c>
      <c r="B7" s="275">
        <v>62258.2</v>
      </c>
      <c r="C7" s="276">
        <v>41399.639000000003</v>
      </c>
      <c r="D7" s="293">
        <v>156760</v>
      </c>
      <c r="E7" s="281">
        <v>400</v>
      </c>
      <c r="I7" s="277"/>
      <c r="K7" s="277"/>
    </row>
    <row r="8" spans="1:11" ht="19.5" customHeight="1">
      <c r="A8" s="320" t="s">
        <v>5</v>
      </c>
      <c r="B8" s="275">
        <v>32567.200000000001</v>
      </c>
      <c r="C8" s="276">
        <v>21237.754000000001</v>
      </c>
      <c r="D8" s="293">
        <v>28568</v>
      </c>
      <c r="E8" s="281">
        <v>94</v>
      </c>
      <c r="I8" s="277"/>
      <c r="K8" s="277"/>
    </row>
    <row r="9" spans="1:11" ht="19.5" customHeight="1">
      <c r="A9" s="320" t="s">
        <v>8</v>
      </c>
      <c r="B9" s="275">
        <v>11335.396000000001</v>
      </c>
      <c r="C9" s="276">
        <v>12131.683999999999</v>
      </c>
      <c r="D9" s="293">
        <v>81876</v>
      </c>
      <c r="E9" s="281">
        <v>180</v>
      </c>
      <c r="I9" s="277"/>
      <c r="K9" s="277"/>
    </row>
    <row r="10" spans="1:11" ht="19.5" customHeight="1">
      <c r="A10" s="320" t="s">
        <v>7</v>
      </c>
      <c r="B10" s="275">
        <v>29564</v>
      </c>
      <c r="C10" s="276">
        <v>18371.61</v>
      </c>
      <c r="D10" s="293">
        <v>74234</v>
      </c>
      <c r="E10" s="281">
        <v>154</v>
      </c>
      <c r="I10" s="277"/>
      <c r="K10" s="277"/>
    </row>
    <row r="11" spans="1:11" ht="19.5" customHeight="1">
      <c r="A11" s="320" t="s">
        <v>14</v>
      </c>
      <c r="B11" s="275">
        <v>55978.8</v>
      </c>
      <c r="C11" s="276">
        <v>59875.072</v>
      </c>
      <c r="D11" s="293">
        <v>140736</v>
      </c>
      <c r="E11" s="281">
        <v>524</v>
      </c>
      <c r="I11" s="277"/>
      <c r="K11" s="277"/>
    </row>
    <row r="12" spans="1:11" ht="19.5" customHeight="1">
      <c r="A12" s="320" t="s">
        <v>12</v>
      </c>
      <c r="B12" s="275">
        <v>33042.400000000001</v>
      </c>
      <c r="C12" s="276">
        <v>23146.066999999999</v>
      </c>
      <c r="D12" s="293">
        <v>83118</v>
      </c>
      <c r="E12" s="281">
        <v>206</v>
      </c>
      <c r="I12" s="277"/>
      <c r="K12" s="277"/>
    </row>
    <row r="13" spans="1:11" ht="19.5" customHeight="1">
      <c r="A13" s="320" t="s">
        <v>9</v>
      </c>
      <c r="B13" s="275">
        <v>28585.200000000001</v>
      </c>
      <c r="C13" s="276">
        <v>20921.577000000001</v>
      </c>
      <c r="D13" s="293">
        <v>71649</v>
      </c>
      <c r="E13" s="281">
        <v>176</v>
      </c>
      <c r="I13" s="277"/>
      <c r="K13" s="277"/>
    </row>
    <row r="14" spans="1:11" ht="19.5" customHeight="1">
      <c r="A14" s="320" t="s">
        <v>4</v>
      </c>
      <c r="B14" s="275">
        <v>34333.199999999997</v>
      </c>
      <c r="C14" s="276">
        <v>20636.198</v>
      </c>
      <c r="D14" s="293">
        <v>86223</v>
      </c>
      <c r="E14" s="281">
        <v>192</v>
      </c>
      <c r="I14" s="277"/>
      <c r="K14" s="277"/>
    </row>
    <row r="15" spans="1:11" ht="19.5" customHeight="1">
      <c r="A15" s="320" t="s">
        <v>2</v>
      </c>
      <c r="B15" s="275">
        <v>57425.599999999999</v>
      </c>
      <c r="C15" s="276">
        <v>42472.802000000003</v>
      </c>
      <c r="D15" s="293">
        <v>144233</v>
      </c>
      <c r="E15" s="281">
        <v>324</v>
      </c>
      <c r="I15" s="277"/>
      <c r="K15" s="277"/>
    </row>
    <row r="16" spans="1:11" ht="19.5" customHeight="1">
      <c r="A16" s="320" t="s">
        <v>6</v>
      </c>
      <c r="B16" s="275">
        <v>41652.199999999997</v>
      </c>
      <c r="C16" s="276">
        <v>28299.053</v>
      </c>
      <c r="D16" s="293">
        <v>104500</v>
      </c>
      <c r="E16" s="281">
        <v>255</v>
      </c>
      <c r="I16" s="277"/>
      <c r="K16" s="277"/>
    </row>
    <row r="17" spans="1:11" ht="19.5" customHeight="1">
      <c r="A17" s="320" t="s">
        <v>10</v>
      </c>
      <c r="B17" s="275">
        <v>33070.400000000001</v>
      </c>
      <c r="C17" s="276">
        <v>16290.764999999999</v>
      </c>
      <c r="D17" s="293">
        <v>83037</v>
      </c>
      <c r="E17" s="281">
        <v>138</v>
      </c>
      <c r="I17" s="277"/>
      <c r="K17" s="277"/>
    </row>
    <row r="18" spans="1:11" ht="19.5" customHeight="1" thickBot="1">
      <c r="A18" s="320" t="s">
        <v>13</v>
      </c>
      <c r="B18" s="275">
        <v>37311.199999999997</v>
      </c>
      <c r="C18" s="276">
        <v>23027.516</v>
      </c>
      <c r="D18" s="293">
        <v>93490</v>
      </c>
      <c r="E18" s="281">
        <v>193</v>
      </c>
      <c r="I18" s="277"/>
      <c r="K18" s="277"/>
    </row>
    <row r="19" spans="1:11" ht="19.5" customHeight="1" thickBot="1">
      <c r="A19" s="278" t="s">
        <v>106</v>
      </c>
      <c r="B19" s="279">
        <f>SUM(B5:B18)</f>
        <v>548266.99600000004</v>
      </c>
      <c r="C19" s="294">
        <f>SUM(C5:C18)</f>
        <v>369398.62400000007</v>
      </c>
      <c r="D19" s="295">
        <f>SUM(D5:D18)</f>
        <v>1377880</v>
      </c>
      <c r="E19" s="286">
        <f>SUM(E5:E18)</f>
        <v>3243</v>
      </c>
      <c r="I19" s="277"/>
      <c r="K19" s="277"/>
    </row>
    <row r="20" spans="1:11" ht="19.5" customHeight="1">
      <c r="A20" s="280" t="s">
        <v>238</v>
      </c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9d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2"/>
  <sheetViews>
    <sheetView zoomScale="80" zoomScaleNormal="80" workbookViewId="0">
      <selection activeCell="D30" sqref="D30"/>
    </sheetView>
  </sheetViews>
  <sheetFormatPr defaultRowHeight="15.75"/>
  <cols>
    <col min="1" max="1" width="22.85546875" style="142" customWidth="1"/>
    <col min="2" max="2" width="12.5703125" style="142" customWidth="1"/>
    <col min="3" max="4" width="14.7109375" style="142" customWidth="1"/>
    <col min="5" max="5" width="12.5703125" style="142" customWidth="1"/>
    <col min="6" max="7" width="13.85546875" style="142" customWidth="1"/>
    <col min="8" max="10" width="9.140625" style="142"/>
    <col min="11" max="11" width="10.42578125" style="142" bestFit="1" customWidth="1"/>
    <col min="12" max="16384" width="9.140625" style="142"/>
  </cols>
  <sheetData>
    <row r="1" spans="1:13" ht="30" customHeight="1" thickBot="1">
      <c r="A1" s="617" t="s">
        <v>253</v>
      </c>
      <c r="B1" s="617"/>
      <c r="C1" s="617"/>
      <c r="D1" s="617"/>
      <c r="E1" s="617"/>
      <c r="F1" s="617"/>
      <c r="G1" s="617"/>
    </row>
    <row r="2" spans="1:13" s="296" customFormat="1" ht="26.25" customHeight="1" thickBot="1">
      <c r="A2" s="608" t="s">
        <v>257</v>
      </c>
      <c r="B2" s="611" t="s">
        <v>64</v>
      </c>
      <c r="C2" s="612"/>
      <c r="D2" s="612"/>
      <c r="E2" s="612"/>
      <c r="F2" s="612"/>
      <c r="G2" s="613"/>
    </row>
    <row r="3" spans="1:13" s="296" customFormat="1" ht="26.25" customHeight="1" thickBot="1">
      <c r="A3" s="609"/>
      <c r="B3" s="618" t="s">
        <v>124</v>
      </c>
      <c r="C3" s="619"/>
      <c r="D3" s="619"/>
      <c r="E3" s="618" t="s">
        <v>116</v>
      </c>
      <c r="F3" s="619"/>
      <c r="G3" s="620"/>
    </row>
    <row r="4" spans="1:13" ht="60.75" customHeight="1" thickBot="1">
      <c r="A4" s="610"/>
      <c r="B4" s="297" t="s">
        <v>115</v>
      </c>
      <c r="C4" s="273" t="s">
        <v>114</v>
      </c>
      <c r="D4" s="273" t="s">
        <v>113</v>
      </c>
      <c r="E4" s="297" t="s">
        <v>115</v>
      </c>
      <c r="F4" s="273" t="s">
        <v>114</v>
      </c>
      <c r="G4" s="298" t="s">
        <v>113</v>
      </c>
    </row>
    <row r="5" spans="1:13" ht="23.25" customHeight="1">
      <c r="A5" s="319" t="s">
        <v>105</v>
      </c>
      <c r="B5" s="276">
        <v>2020.258</v>
      </c>
      <c r="C5" s="289">
        <v>101915.12</v>
      </c>
      <c r="D5" s="275">
        <v>199242.69099999999</v>
      </c>
      <c r="E5" s="282">
        <v>1250</v>
      </c>
      <c r="F5" s="281">
        <v>22834</v>
      </c>
      <c r="G5" s="284">
        <v>53865</v>
      </c>
      <c r="K5" s="291"/>
      <c r="M5" s="299"/>
    </row>
    <row r="6" spans="1:13" ht="23.25" customHeight="1">
      <c r="A6" s="319" t="s">
        <v>3</v>
      </c>
      <c r="B6" s="276">
        <v>5035.7020000000002</v>
      </c>
      <c r="C6" s="275">
        <v>70771.202000000005</v>
      </c>
      <c r="D6" s="275">
        <v>185829.421</v>
      </c>
      <c r="E6" s="282">
        <v>1822</v>
      </c>
      <c r="F6" s="281">
        <v>19373</v>
      </c>
      <c r="G6" s="284">
        <v>45952</v>
      </c>
      <c r="K6" s="291"/>
      <c r="M6" s="299"/>
    </row>
    <row r="7" spans="1:13" ht="23.25" customHeight="1">
      <c r="A7" s="319" t="s">
        <v>11</v>
      </c>
      <c r="B7" s="276">
        <v>5607.2849999999999</v>
      </c>
      <c r="C7" s="275">
        <v>123617.223</v>
      </c>
      <c r="D7" s="275">
        <v>372010.14948000002</v>
      </c>
      <c r="E7" s="282">
        <v>3309</v>
      </c>
      <c r="F7" s="281">
        <v>34607</v>
      </c>
      <c r="G7" s="284">
        <v>89166</v>
      </c>
      <c r="K7" s="291"/>
      <c r="M7" s="299"/>
    </row>
    <row r="8" spans="1:13" ht="23.25" customHeight="1">
      <c r="A8" s="319" t="s">
        <v>5</v>
      </c>
      <c r="B8" s="276">
        <v>1649.5640000000001</v>
      </c>
      <c r="C8" s="275">
        <v>63041.762000000002</v>
      </c>
      <c r="D8" s="275">
        <v>173998.24600000001</v>
      </c>
      <c r="E8" s="282">
        <v>694</v>
      </c>
      <c r="F8" s="281">
        <v>18224</v>
      </c>
      <c r="G8" s="284">
        <v>42313</v>
      </c>
      <c r="K8" s="291"/>
      <c r="M8" s="299"/>
    </row>
    <row r="9" spans="1:13" ht="23.25" customHeight="1">
      <c r="A9" s="319" t="s">
        <v>8</v>
      </c>
      <c r="B9" s="276">
        <v>4781.6450000000004</v>
      </c>
      <c r="C9" s="275">
        <v>59548.559000000001</v>
      </c>
      <c r="D9" s="275">
        <v>190684.86199999999</v>
      </c>
      <c r="E9" s="282">
        <v>1681</v>
      </c>
      <c r="F9" s="281">
        <v>17451</v>
      </c>
      <c r="G9" s="284">
        <v>46666</v>
      </c>
      <c r="K9" s="291"/>
      <c r="M9" s="299"/>
    </row>
    <row r="10" spans="1:13" ht="23.25" customHeight="1">
      <c r="A10" s="319" t="s">
        <v>7</v>
      </c>
      <c r="B10" s="276">
        <v>1781.712</v>
      </c>
      <c r="C10" s="275">
        <v>72240.426049999995</v>
      </c>
      <c r="D10" s="275">
        <v>185349.546</v>
      </c>
      <c r="E10" s="282">
        <v>1120</v>
      </c>
      <c r="F10" s="281">
        <v>19577</v>
      </c>
      <c r="G10" s="284">
        <v>46414</v>
      </c>
      <c r="K10" s="291"/>
      <c r="M10" s="299"/>
    </row>
    <row r="11" spans="1:13" ht="23.25" customHeight="1">
      <c r="A11" s="319" t="s">
        <v>14</v>
      </c>
      <c r="B11" s="276">
        <v>8212.0869999999995</v>
      </c>
      <c r="C11" s="275">
        <v>382585.72</v>
      </c>
      <c r="D11" s="275">
        <v>800370.56200000003</v>
      </c>
      <c r="E11" s="282">
        <v>4848</v>
      </c>
      <c r="F11" s="281">
        <v>108935</v>
      </c>
      <c r="G11" s="284">
        <v>198024</v>
      </c>
      <c r="K11" s="291"/>
      <c r="M11" s="299"/>
    </row>
    <row r="12" spans="1:13" ht="23.25" customHeight="1">
      <c r="A12" s="319" t="s">
        <v>12</v>
      </c>
      <c r="B12" s="276">
        <v>15144.18</v>
      </c>
      <c r="C12" s="275">
        <v>145734.997</v>
      </c>
      <c r="D12" s="275">
        <v>334699.06778999994</v>
      </c>
      <c r="E12" s="282">
        <v>7361</v>
      </c>
      <c r="F12" s="281">
        <v>38283</v>
      </c>
      <c r="G12" s="284">
        <v>84031</v>
      </c>
      <c r="K12" s="291"/>
      <c r="M12" s="299"/>
    </row>
    <row r="13" spans="1:13" ht="23.25" customHeight="1">
      <c r="A13" s="319" t="s">
        <v>9</v>
      </c>
      <c r="B13" s="276">
        <v>1946.905</v>
      </c>
      <c r="C13" s="275">
        <v>34618.169860000002</v>
      </c>
      <c r="D13" s="275">
        <v>152814.035</v>
      </c>
      <c r="E13" s="282">
        <v>1239</v>
      </c>
      <c r="F13" s="281">
        <v>10901</v>
      </c>
      <c r="G13" s="284">
        <v>37570</v>
      </c>
      <c r="K13" s="291"/>
      <c r="M13" s="299"/>
    </row>
    <row r="14" spans="1:13" ht="23.25" customHeight="1">
      <c r="A14" s="319" t="s">
        <v>4</v>
      </c>
      <c r="B14" s="276">
        <v>1721.979</v>
      </c>
      <c r="C14" s="275">
        <v>65117.703999999998</v>
      </c>
      <c r="D14" s="275">
        <v>147466.908</v>
      </c>
      <c r="E14" s="282">
        <v>851</v>
      </c>
      <c r="F14" s="281">
        <v>15587</v>
      </c>
      <c r="G14" s="284">
        <v>37287</v>
      </c>
      <c r="K14" s="291"/>
      <c r="M14" s="299"/>
    </row>
    <row r="15" spans="1:13" ht="23.25" customHeight="1">
      <c r="A15" s="319" t="s">
        <v>2</v>
      </c>
      <c r="B15" s="276">
        <v>2290.2660000000001</v>
      </c>
      <c r="C15" s="275">
        <v>151076.44001000002</v>
      </c>
      <c r="D15" s="275">
        <v>328180.11606000003</v>
      </c>
      <c r="E15" s="282">
        <v>1626</v>
      </c>
      <c r="F15" s="281">
        <v>33692</v>
      </c>
      <c r="G15" s="284">
        <v>80673</v>
      </c>
      <c r="K15" s="291"/>
      <c r="M15" s="299"/>
    </row>
    <row r="16" spans="1:13" ht="23.25" customHeight="1">
      <c r="A16" s="319" t="s">
        <v>6</v>
      </c>
      <c r="B16" s="276">
        <v>5454.0389999999998</v>
      </c>
      <c r="C16" s="275">
        <v>244804.86199999999</v>
      </c>
      <c r="D16" s="275">
        <v>700741.31253</v>
      </c>
      <c r="E16" s="282">
        <v>3099</v>
      </c>
      <c r="F16" s="281">
        <v>73198</v>
      </c>
      <c r="G16" s="284">
        <v>161836</v>
      </c>
      <c r="K16" s="291"/>
      <c r="M16" s="299"/>
    </row>
    <row r="17" spans="1:13" ht="23.25" customHeight="1">
      <c r="A17" s="319" t="s">
        <v>10</v>
      </c>
      <c r="B17" s="276">
        <v>851.30399999999997</v>
      </c>
      <c r="C17" s="275">
        <v>40715.449000000001</v>
      </c>
      <c r="D17" s="275">
        <v>111489.041</v>
      </c>
      <c r="E17" s="282">
        <v>478</v>
      </c>
      <c r="F17" s="281">
        <v>11243</v>
      </c>
      <c r="G17" s="284">
        <v>27621</v>
      </c>
      <c r="K17" s="291"/>
      <c r="M17" s="299"/>
    </row>
    <row r="18" spans="1:13" ht="23.25" customHeight="1" thickBot="1">
      <c r="A18" s="319" t="s">
        <v>13</v>
      </c>
      <c r="B18" s="276">
        <v>2599.598</v>
      </c>
      <c r="C18" s="275">
        <v>62140.239000000001</v>
      </c>
      <c r="D18" s="275">
        <v>151776.614</v>
      </c>
      <c r="E18" s="282">
        <v>1562</v>
      </c>
      <c r="F18" s="300">
        <v>18958</v>
      </c>
      <c r="G18" s="284">
        <v>40936</v>
      </c>
      <c r="K18" s="291"/>
      <c r="M18" s="299"/>
    </row>
    <row r="19" spans="1:13" s="296" customFormat="1" ht="30" customHeight="1" thickBot="1">
      <c r="A19" s="424" t="s">
        <v>106</v>
      </c>
      <c r="B19" s="294">
        <f t="shared" ref="B19:G19" si="0">SUM(B5:B18)</f>
        <v>59096.52399999999</v>
      </c>
      <c r="C19" s="279">
        <f t="shared" si="0"/>
        <v>1617927.87292</v>
      </c>
      <c r="D19" s="279">
        <f t="shared" si="0"/>
        <v>4034652.5718600005</v>
      </c>
      <c r="E19" s="287">
        <f t="shared" si="0"/>
        <v>30940</v>
      </c>
      <c r="F19" s="286">
        <f t="shared" si="0"/>
        <v>442863</v>
      </c>
      <c r="G19" s="288">
        <f t="shared" si="0"/>
        <v>992354</v>
      </c>
    </row>
    <row r="20" spans="1:13" ht="19.5" customHeight="1">
      <c r="A20" s="280" t="s">
        <v>238</v>
      </c>
      <c r="B20" s="291"/>
    </row>
    <row r="21" spans="1:13">
      <c r="B21" s="291"/>
    </row>
    <row r="22" spans="1:13">
      <c r="B22" s="299"/>
    </row>
  </sheetData>
  <mergeCells count="5">
    <mergeCell ref="A1:G1"/>
    <mergeCell ref="A2:A4"/>
    <mergeCell ref="B2:G2"/>
    <mergeCell ref="B3:D3"/>
    <mergeCell ref="E3:G3"/>
  </mergeCells>
  <printOptions horizontalCentered="1"/>
  <pageMargins left="0.7" right="0.7" top="0.75" bottom="0.75" header="0.3" footer="0.3"/>
  <pageSetup paperSize="9" scale="83" orientation="portrait" horizontalDpi="4294967294" r:id="rId1"/>
  <headerFooter>
    <oddHeader>&amp;RPříloha č. 9e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"/>
  <sheetViews>
    <sheetView zoomScale="80" zoomScaleNormal="80" workbookViewId="0">
      <selection activeCell="B26" sqref="B26"/>
    </sheetView>
  </sheetViews>
  <sheetFormatPr defaultRowHeight="15.75"/>
  <cols>
    <col min="1" max="1" width="30.7109375" style="142" customWidth="1"/>
    <col min="2" max="2" width="11.5703125" style="142" customWidth="1"/>
    <col min="3" max="3" width="13.5703125" style="142" customWidth="1"/>
    <col min="4" max="4" width="11.5703125" style="142" customWidth="1"/>
    <col min="5" max="5" width="14.140625" style="142" customWidth="1"/>
    <col min="6" max="12" width="9.140625" style="142"/>
    <col min="13" max="14" width="9.140625" style="142" customWidth="1"/>
    <col min="15" max="16384" width="9.140625" style="142"/>
  </cols>
  <sheetData>
    <row r="1" spans="1:5" ht="36" customHeight="1" thickBot="1">
      <c r="A1" s="467" t="s">
        <v>262</v>
      </c>
      <c r="B1" s="467"/>
      <c r="C1" s="467"/>
      <c r="D1" s="467"/>
      <c r="E1" s="467"/>
    </row>
    <row r="2" spans="1:5" ht="30" customHeight="1" thickBot="1">
      <c r="A2" s="468" t="s">
        <v>240</v>
      </c>
      <c r="B2" s="621" t="s">
        <v>241</v>
      </c>
      <c r="C2" s="622"/>
      <c r="D2" s="621" t="s">
        <v>242</v>
      </c>
      <c r="E2" s="622"/>
    </row>
    <row r="3" spans="1:5" ht="15.75" customHeight="1">
      <c r="A3" s="469"/>
      <c r="B3" s="516" t="s">
        <v>116</v>
      </c>
      <c r="C3" s="468" t="s">
        <v>121</v>
      </c>
      <c r="D3" s="516" t="s">
        <v>116</v>
      </c>
      <c r="E3" s="468" t="s">
        <v>121</v>
      </c>
    </row>
    <row r="4" spans="1:5">
      <c r="A4" s="469"/>
      <c r="B4" s="623"/>
      <c r="C4" s="469"/>
      <c r="D4" s="623"/>
      <c r="E4" s="469"/>
    </row>
    <row r="5" spans="1:5" ht="33.75" customHeight="1" thickBot="1">
      <c r="A5" s="470"/>
      <c r="B5" s="517"/>
      <c r="C5" s="470"/>
      <c r="D5" s="517"/>
      <c r="E5" s="470"/>
    </row>
    <row r="6" spans="1:5" ht="19.5" customHeight="1">
      <c r="A6" s="318" t="s">
        <v>105</v>
      </c>
      <c r="B6" s="301">
        <v>49</v>
      </c>
      <c r="C6" s="302">
        <v>39892</v>
      </c>
      <c r="D6" s="244">
        <v>11</v>
      </c>
      <c r="E6" s="303">
        <v>5444</v>
      </c>
    </row>
    <row r="7" spans="1:5" ht="19.5" customHeight="1">
      <c r="A7" s="318" t="s">
        <v>2</v>
      </c>
      <c r="B7" s="301">
        <v>70</v>
      </c>
      <c r="C7" s="302">
        <v>41524</v>
      </c>
      <c r="D7" s="304">
        <v>15</v>
      </c>
      <c r="E7" s="305">
        <v>5252</v>
      </c>
    </row>
    <row r="8" spans="1:5" ht="19.5" customHeight="1">
      <c r="A8" s="318" t="s">
        <v>3</v>
      </c>
      <c r="B8" s="301">
        <v>40</v>
      </c>
      <c r="C8" s="302">
        <v>24452</v>
      </c>
      <c r="D8" s="304">
        <v>15</v>
      </c>
      <c r="E8" s="305">
        <v>308</v>
      </c>
    </row>
    <row r="9" spans="1:5" ht="19.5" customHeight="1">
      <c r="A9" s="318" t="s">
        <v>4</v>
      </c>
      <c r="B9" s="301">
        <v>21</v>
      </c>
      <c r="C9" s="302">
        <v>20724</v>
      </c>
      <c r="D9" s="304">
        <v>4</v>
      </c>
      <c r="E9" s="305">
        <v>120</v>
      </c>
    </row>
    <row r="10" spans="1:5" ht="19.5" customHeight="1">
      <c r="A10" s="318" t="s">
        <v>5</v>
      </c>
      <c r="B10" s="301">
        <v>17</v>
      </c>
      <c r="C10" s="302">
        <v>10996</v>
      </c>
      <c r="D10" s="304">
        <v>4</v>
      </c>
      <c r="E10" s="305">
        <v>5204</v>
      </c>
    </row>
    <row r="11" spans="1:5" ht="19.5" customHeight="1">
      <c r="A11" s="318" t="s">
        <v>6</v>
      </c>
      <c r="B11" s="301">
        <v>60</v>
      </c>
      <c r="C11" s="302">
        <v>19164</v>
      </c>
      <c r="D11" s="304">
        <v>28</v>
      </c>
      <c r="E11" s="305">
        <v>21268</v>
      </c>
    </row>
    <row r="12" spans="1:5" ht="19.5" customHeight="1">
      <c r="A12" s="318" t="s">
        <v>7</v>
      </c>
      <c r="B12" s="301">
        <v>26</v>
      </c>
      <c r="C12" s="302">
        <v>16604</v>
      </c>
      <c r="D12" s="304">
        <v>7</v>
      </c>
      <c r="E12" s="305">
        <v>3940</v>
      </c>
    </row>
    <row r="13" spans="1:5" ht="19.5" customHeight="1">
      <c r="A13" s="318" t="s">
        <v>8</v>
      </c>
      <c r="B13" s="301">
        <v>43</v>
      </c>
      <c r="C13" s="302">
        <v>18336</v>
      </c>
      <c r="D13" s="304">
        <v>9</v>
      </c>
      <c r="E13" s="305">
        <v>176</v>
      </c>
    </row>
    <row r="14" spans="1:5" ht="19.5" customHeight="1">
      <c r="A14" s="318" t="s">
        <v>9</v>
      </c>
      <c r="B14" s="301">
        <v>44</v>
      </c>
      <c r="C14" s="302">
        <v>21184</v>
      </c>
      <c r="D14" s="304">
        <v>8</v>
      </c>
      <c r="E14" s="305">
        <v>132</v>
      </c>
    </row>
    <row r="15" spans="1:5" ht="19.5" customHeight="1">
      <c r="A15" s="318" t="s">
        <v>10</v>
      </c>
      <c r="B15" s="301">
        <v>31</v>
      </c>
      <c r="C15" s="302">
        <v>16820</v>
      </c>
      <c r="D15" s="304">
        <v>6</v>
      </c>
      <c r="E15" s="305">
        <v>148</v>
      </c>
    </row>
    <row r="16" spans="1:5" ht="19.5" customHeight="1">
      <c r="A16" s="318" t="s">
        <v>11</v>
      </c>
      <c r="B16" s="301">
        <v>47</v>
      </c>
      <c r="C16" s="302">
        <v>38908</v>
      </c>
      <c r="D16" s="304">
        <v>10</v>
      </c>
      <c r="E16" s="305">
        <v>156</v>
      </c>
    </row>
    <row r="17" spans="1:12" ht="19.5" customHeight="1">
      <c r="A17" s="318" t="s">
        <v>12</v>
      </c>
      <c r="B17" s="301">
        <v>32</v>
      </c>
      <c r="C17" s="302">
        <v>21536</v>
      </c>
      <c r="D17" s="304">
        <v>4</v>
      </c>
      <c r="E17" s="305">
        <v>1284</v>
      </c>
    </row>
    <row r="18" spans="1:12" ht="19.5" customHeight="1">
      <c r="A18" s="318" t="s">
        <v>14</v>
      </c>
      <c r="B18" s="301">
        <v>55</v>
      </c>
      <c r="C18" s="302">
        <v>65500</v>
      </c>
      <c r="D18" s="304">
        <v>14</v>
      </c>
      <c r="E18" s="305">
        <v>1720</v>
      </c>
    </row>
    <row r="19" spans="1:12" ht="19.5" customHeight="1">
      <c r="A19" s="318" t="s">
        <v>13</v>
      </c>
      <c r="B19" s="301">
        <v>28</v>
      </c>
      <c r="C19" s="302">
        <v>15812</v>
      </c>
      <c r="D19" s="304">
        <v>11</v>
      </c>
      <c r="E19" s="305">
        <v>3632</v>
      </c>
    </row>
    <row r="20" spans="1:12" ht="19.5" customHeight="1" thickBot="1">
      <c r="A20" s="318" t="s">
        <v>112</v>
      </c>
      <c r="B20" s="301">
        <v>7</v>
      </c>
      <c r="C20" s="302">
        <v>2092</v>
      </c>
      <c r="D20" s="304">
        <v>1</v>
      </c>
      <c r="E20" s="305">
        <v>32</v>
      </c>
    </row>
    <row r="21" spans="1:12" ht="19.5" customHeight="1" thickBot="1">
      <c r="A21" s="306" t="s">
        <v>106</v>
      </c>
      <c r="B21" s="307">
        <f>SUM(B6:B20)</f>
        <v>570</v>
      </c>
      <c r="C21" s="308">
        <f>SUM(C6:C20)</f>
        <v>373544</v>
      </c>
      <c r="D21" s="309">
        <f>SUM(D6:D20)</f>
        <v>147</v>
      </c>
      <c r="E21" s="310">
        <f>SUM(E6:E20)</f>
        <v>48816</v>
      </c>
      <c r="I21" s="311"/>
      <c r="J21" s="311"/>
      <c r="K21" s="311"/>
      <c r="L21" s="311"/>
    </row>
    <row r="22" spans="1:12" ht="19.5" customHeight="1">
      <c r="A22" s="354" t="s">
        <v>243</v>
      </c>
      <c r="B22" s="355"/>
      <c r="C22" s="271"/>
    </row>
  </sheetData>
  <mergeCells count="8">
    <mergeCell ref="A1:E1"/>
    <mergeCell ref="A2:A5"/>
    <mergeCell ref="B2:C2"/>
    <mergeCell ref="D2:E2"/>
    <mergeCell ref="B3:B5"/>
    <mergeCell ref="C3:C5"/>
    <mergeCell ref="D3:D5"/>
    <mergeCell ref="E3:E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 xml:space="preserve">&amp;RPříloha č. 10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9"/>
  <sheetViews>
    <sheetView zoomScale="80" zoomScaleNormal="80" workbookViewId="0">
      <selection activeCell="H29" sqref="H29"/>
    </sheetView>
  </sheetViews>
  <sheetFormatPr defaultColWidth="9.140625" defaultRowHeight="15.75"/>
  <cols>
    <col min="1" max="1" width="24.140625" style="142" customWidth="1"/>
    <col min="2" max="5" width="16.5703125" style="142" customWidth="1"/>
    <col min="6" max="7" width="9.140625" style="142"/>
    <col min="8" max="8" width="20.5703125" style="142" customWidth="1"/>
    <col min="9" max="16384" width="9.140625" style="142"/>
  </cols>
  <sheetData>
    <row r="1" spans="1:10">
      <c r="A1" s="626" t="s">
        <v>244</v>
      </c>
      <c r="B1" s="626"/>
      <c r="C1" s="626"/>
      <c r="D1" s="626"/>
      <c r="E1" s="626"/>
    </row>
    <row r="2" spans="1:10" ht="16.5" thickBot="1">
      <c r="A2" s="626"/>
      <c r="B2" s="626"/>
      <c r="C2" s="626"/>
      <c r="D2" s="626"/>
      <c r="E2" s="626"/>
    </row>
    <row r="3" spans="1:10" ht="19.5" customHeight="1" thickBot="1">
      <c r="A3" s="478" t="s">
        <v>257</v>
      </c>
      <c r="B3" s="624" t="s">
        <v>132</v>
      </c>
      <c r="C3" s="625"/>
      <c r="D3" s="624" t="s">
        <v>133</v>
      </c>
      <c r="E3" s="625"/>
    </row>
    <row r="4" spans="1:10" ht="43.5" customHeight="1" thickBot="1">
      <c r="A4" s="479"/>
      <c r="B4" s="267" t="s">
        <v>113</v>
      </c>
      <c r="C4" s="268" t="s">
        <v>122</v>
      </c>
      <c r="D4" s="267" t="s">
        <v>113</v>
      </c>
      <c r="E4" s="268" t="s">
        <v>122</v>
      </c>
    </row>
    <row r="5" spans="1:10" ht="19.5" customHeight="1">
      <c r="A5" s="324" t="s">
        <v>105</v>
      </c>
      <c r="B5" s="312">
        <v>26.128</v>
      </c>
      <c r="C5" s="313">
        <v>0.78200000000000003</v>
      </c>
      <c r="D5" s="314">
        <v>27.731999999999999</v>
      </c>
      <c r="E5" s="313">
        <v>1.169</v>
      </c>
      <c r="J5" s="323"/>
    </row>
    <row r="6" spans="1:10" ht="19.5" customHeight="1">
      <c r="A6" s="320" t="s">
        <v>11</v>
      </c>
      <c r="B6" s="312">
        <v>44.672000000000004</v>
      </c>
      <c r="C6" s="313">
        <v>0.14400000000000002</v>
      </c>
      <c r="D6" s="314">
        <v>44.491</v>
      </c>
      <c r="E6" s="313">
        <v>0.255</v>
      </c>
    </row>
    <row r="7" spans="1:10" ht="19.5" customHeight="1">
      <c r="A7" s="320" t="s">
        <v>3</v>
      </c>
      <c r="B7" s="312">
        <v>22.956</v>
      </c>
      <c r="C7" s="313">
        <v>0.36699999999999999</v>
      </c>
      <c r="D7" s="314">
        <v>22.988</v>
      </c>
      <c r="E7" s="313">
        <v>0.69799999999999995</v>
      </c>
    </row>
    <row r="8" spans="1:10" ht="19.5" customHeight="1">
      <c r="A8" s="320" t="s">
        <v>8</v>
      </c>
      <c r="B8" s="312">
        <v>23.07</v>
      </c>
      <c r="C8" s="313">
        <v>0.40300000000000002</v>
      </c>
      <c r="D8" s="314">
        <v>23.574000000000002</v>
      </c>
      <c r="E8" s="313">
        <v>0.52700000000000002</v>
      </c>
    </row>
    <row r="9" spans="1:10" ht="19.5" customHeight="1">
      <c r="A9" s="320" t="s">
        <v>10</v>
      </c>
      <c r="B9" s="312">
        <v>13.849</v>
      </c>
      <c r="C9" s="313">
        <v>0.92700000000000005</v>
      </c>
      <c r="D9" s="314">
        <v>13.772</v>
      </c>
      <c r="E9" s="313">
        <v>1.1359999999999999</v>
      </c>
    </row>
    <row r="10" spans="1:10" ht="19.5" customHeight="1">
      <c r="A10" s="320" t="s">
        <v>5</v>
      </c>
      <c r="B10" s="312">
        <v>21.181000000000001</v>
      </c>
      <c r="C10" s="313">
        <v>0.14499999999999999</v>
      </c>
      <c r="D10" s="314">
        <v>21.131</v>
      </c>
      <c r="E10" s="313">
        <v>0.214</v>
      </c>
    </row>
    <row r="11" spans="1:10" ht="19.5" customHeight="1">
      <c r="A11" s="320" t="s">
        <v>7</v>
      </c>
      <c r="B11" s="312">
        <v>23.06</v>
      </c>
      <c r="C11" s="313">
        <v>0.29299999999999998</v>
      </c>
      <c r="D11" s="314">
        <v>23.308</v>
      </c>
      <c r="E11" s="313">
        <v>0.67300000000000004</v>
      </c>
    </row>
    <row r="12" spans="1:10" ht="19.5" customHeight="1">
      <c r="A12" s="320" t="s">
        <v>12</v>
      </c>
      <c r="B12" s="312">
        <v>41.86</v>
      </c>
      <c r="C12" s="313">
        <v>0.84399999999999997</v>
      </c>
      <c r="D12" s="314">
        <v>42.146999999999998</v>
      </c>
      <c r="E12" s="313">
        <v>1.0880000000000001</v>
      </c>
    </row>
    <row r="13" spans="1:10" ht="19.5" customHeight="1">
      <c r="A13" s="320" t="s">
        <v>14</v>
      </c>
      <c r="B13" s="312">
        <v>97.744</v>
      </c>
      <c r="C13" s="313">
        <v>2.7160000000000002</v>
      </c>
      <c r="D13" s="314">
        <v>100.114</v>
      </c>
      <c r="E13" s="313">
        <v>3.984</v>
      </c>
    </row>
    <row r="14" spans="1:10" ht="19.5" customHeight="1">
      <c r="A14" s="320" t="s">
        <v>9</v>
      </c>
      <c r="B14" s="312">
        <v>18.920999999999999</v>
      </c>
      <c r="C14" s="313">
        <v>0.46100000000000002</v>
      </c>
      <c r="D14" s="314">
        <v>18.635000000000002</v>
      </c>
      <c r="E14" s="313">
        <v>0.77400000000000002</v>
      </c>
    </row>
    <row r="15" spans="1:10" ht="19.5" customHeight="1">
      <c r="A15" s="320" t="s">
        <v>4</v>
      </c>
      <c r="B15" s="312">
        <v>18.413</v>
      </c>
      <c r="C15" s="313">
        <v>0.11700000000000001</v>
      </c>
      <c r="D15" s="314">
        <v>18.872</v>
      </c>
      <c r="E15" s="313">
        <v>0.27100000000000002</v>
      </c>
    </row>
    <row r="16" spans="1:10" ht="19.5" customHeight="1">
      <c r="A16" s="320" t="s">
        <v>2</v>
      </c>
      <c r="B16" s="312">
        <v>40.136000000000003</v>
      </c>
      <c r="C16" s="313">
        <v>0.91300000000000003</v>
      </c>
      <c r="D16" s="314">
        <v>40.536999999999999</v>
      </c>
      <c r="E16" s="313">
        <v>0.90500000000000003</v>
      </c>
    </row>
    <row r="17" spans="1:5" ht="19.5" customHeight="1">
      <c r="A17" s="320" t="s">
        <v>6</v>
      </c>
      <c r="B17" s="312">
        <v>80.335000000000008</v>
      </c>
      <c r="C17" s="313">
        <v>1.9410000000000001</v>
      </c>
      <c r="D17" s="314">
        <v>81.293000000000006</v>
      </c>
      <c r="E17" s="313">
        <v>2.3919999999999999</v>
      </c>
    </row>
    <row r="18" spans="1:5" ht="19.5" customHeight="1" thickBot="1">
      <c r="A18" s="325" t="s">
        <v>13</v>
      </c>
      <c r="B18" s="312">
        <v>20.539000000000001</v>
      </c>
      <c r="C18" s="313">
        <v>0.85299999999999998</v>
      </c>
      <c r="D18" s="314">
        <v>20.396999999999998</v>
      </c>
      <c r="E18" s="313">
        <v>1.42</v>
      </c>
    </row>
    <row r="19" spans="1:5" ht="19.5" customHeight="1" thickBot="1">
      <c r="A19" s="269" t="s">
        <v>106</v>
      </c>
      <c r="B19" s="315">
        <v>492.86400000000003</v>
      </c>
      <c r="C19" s="316">
        <v>10.906000000000001</v>
      </c>
      <c r="D19" s="315">
        <f>SUM(D5:D18)</f>
        <v>498.99099999999993</v>
      </c>
      <c r="E19" s="316">
        <v>15.506</v>
      </c>
    </row>
    <row r="20" spans="1:5">
      <c r="A20" s="270"/>
      <c r="B20" s="270"/>
      <c r="C20" s="270"/>
      <c r="D20" s="270"/>
      <c r="E20" s="270"/>
    </row>
    <row r="21" spans="1:5" ht="18" customHeight="1">
      <c r="A21" s="626" t="s">
        <v>254</v>
      </c>
      <c r="B21" s="626"/>
      <c r="C21" s="626"/>
      <c r="D21" s="626"/>
      <c r="E21" s="626"/>
    </row>
    <row r="22" spans="1:5" ht="18" customHeight="1" thickBot="1">
      <c r="A22" s="627"/>
      <c r="B22" s="627"/>
      <c r="C22" s="627"/>
      <c r="D22" s="627"/>
      <c r="E22" s="627"/>
    </row>
    <row r="23" spans="1:5" ht="19.5" customHeight="1" thickBot="1">
      <c r="A23" s="478" t="s">
        <v>257</v>
      </c>
      <c r="B23" s="624" t="s">
        <v>132</v>
      </c>
      <c r="C23" s="625"/>
      <c r="D23" s="624" t="s">
        <v>133</v>
      </c>
      <c r="E23" s="625"/>
    </row>
    <row r="24" spans="1:5" ht="43.5" customHeight="1" thickBot="1">
      <c r="A24" s="479"/>
      <c r="B24" s="267" t="s">
        <v>114</v>
      </c>
      <c r="C24" s="268" t="s">
        <v>122</v>
      </c>
      <c r="D24" s="267" t="s">
        <v>114</v>
      </c>
      <c r="E24" s="268" t="s">
        <v>122</v>
      </c>
    </row>
    <row r="25" spans="1:5" ht="19.5" customHeight="1">
      <c r="A25" s="317" t="s">
        <v>105</v>
      </c>
      <c r="B25" s="312">
        <v>11.045999999999999</v>
      </c>
      <c r="C25" s="313">
        <v>0.59299999999999997</v>
      </c>
      <c r="D25" s="314">
        <v>11.788</v>
      </c>
      <c r="E25" s="313">
        <v>0.91300000000000003</v>
      </c>
    </row>
    <row r="26" spans="1:5" ht="19.5" customHeight="1">
      <c r="A26" s="317" t="s">
        <v>11</v>
      </c>
      <c r="B26" s="312">
        <v>17.103999999999999</v>
      </c>
      <c r="C26" s="313">
        <v>0.77600000000000002</v>
      </c>
      <c r="D26" s="314">
        <v>17.5</v>
      </c>
      <c r="E26" s="313">
        <v>1.1559999999999999</v>
      </c>
    </row>
    <row r="27" spans="1:5" ht="19.5" customHeight="1">
      <c r="A27" s="317" t="s">
        <v>3</v>
      </c>
      <c r="B27" s="312">
        <v>9.6660000000000004</v>
      </c>
      <c r="C27" s="313">
        <v>0.307</v>
      </c>
      <c r="D27" s="314">
        <v>9.7070000000000007</v>
      </c>
      <c r="E27" s="313">
        <v>0.53900000000000003</v>
      </c>
    </row>
    <row r="28" spans="1:5" ht="19.5" customHeight="1">
      <c r="A28" s="317" t="s">
        <v>8</v>
      </c>
      <c r="B28" s="312">
        <v>8.4220000000000006</v>
      </c>
      <c r="C28" s="313">
        <v>0.32600000000000001</v>
      </c>
      <c r="D28" s="314">
        <v>9.0269999999999992</v>
      </c>
      <c r="E28" s="313">
        <v>0.38400000000000001</v>
      </c>
    </row>
    <row r="29" spans="1:5" ht="19.5" customHeight="1">
      <c r="A29" s="317" t="s">
        <v>10</v>
      </c>
      <c r="B29" s="312">
        <v>5.7130000000000001</v>
      </c>
      <c r="C29" s="313">
        <v>0.61099999999999999</v>
      </c>
      <c r="D29" s="314">
        <v>5.53</v>
      </c>
      <c r="E29" s="313">
        <v>0.76900000000000002</v>
      </c>
    </row>
    <row r="30" spans="1:5" ht="19.5" customHeight="1">
      <c r="A30" s="317" t="s">
        <v>5</v>
      </c>
      <c r="B30" s="312">
        <v>8.99</v>
      </c>
      <c r="C30" s="313">
        <v>0.22600000000000001</v>
      </c>
      <c r="D30" s="314">
        <v>9.234</v>
      </c>
      <c r="E30" s="313">
        <v>0.23599999999999999</v>
      </c>
    </row>
    <row r="31" spans="1:5" ht="19.5" customHeight="1">
      <c r="A31" s="317" t="s">
        <v>7</v>
      </c>
      <c r="B31" s="312">
        <v>9.8130000000000006</v>
      </c>
      <c r="C31" s="313">
        <v>0.24</v>
      </c>
      <c r="D31" s="314">
        <v>9.7590000000000003</v>
      </c>
      <c r="E31" s="313">
        <v>0.496</v>
      </c>
    </row>
    <row r="32" spans="1:5" ht="19.5" customHeight="1">
      <c r="A32" s="317" t="s">
        <v>12</v>
      </c>
      <c r="B32" s="312">
        <v>18.945</v>
      </c>
      <c r="C32" s="313">
        <v>0.72299999999999998</v>
      </c>
      <c r="D32" s="314">
        <v>19.335999999999999</v>
      </c>
      <c r="E32" s="313">
        <v>0.76700000000000002</v>
      </c>
    </row>
    <row r="33" spans="1:5" ht="19.5" customHeight="1">
      <c r="A33" s="317" t="s">
        <v>14</v>
      </c>
      <c r="B33" s="312">
        <v>53.341999999999999</v>
      </c>
      <c r="C33" s="313">
        <v>2.085</v>
      </c>
      <c r="D33" s="314">
        <v>55.578000000000003</v>
      </c>
      <c r="E33" s="313">
        <v>3.2210000000000001</v>
      </c>
    </row>
    <row r="34" spans="1:5" ht="19.5" customHeight="1">
      <c r="A34" s="317" t="s">
        <v>9</v>
      </c>
      <c r="B34" s="312">
        <v>5.452</v>
      </c>
      <c r="C34" s="313">
        <v>0.185</v>
      </c>
      <c r="D34" s="314">
        <v>5.444</v>
      </c>
      <c r="E34" s="313">
        <v>0.374</v>
      </c>
    </row>
    <row r="35" spans="1:5" ht="19.5" customHeight="1">
      <c r="A35" s="317" t="s">
        <v>4</v>
      </c>
      <c r="B35" s="312">
        <v>7.7540000000000004</v>
      </c>
      <c r="C35" s="313">
        <v>0.318</v>
      </c>
      <c r="D35" s="314">
        <v>7.8330000000000002</v>
      </c>
      <c r="E35" s="313">
        <v>0.42399999999999999</v>
      </c>
    </row>
    <row r="36" spans="1:5" ht="19.5" customHeight="1">
      <c r="A36" s="317" t="s">
        <v>2</v>
      </c>
      <c r="B36" s="312">
        <v>16.748000000000001</v>
      </c>
      <c r="C36" s="313">
        <v>0.79200000000000004</v>
      </c>
      <c r="D36" s="314">
        <v>16.943999999999999</v>
      </c>
      <c r="E36" s="313">
        <v>1.2150000000000001</v>
      </c>
    </row>
    <row r="37" spans="1:5" ht="19.5" customHeight="1">
      <c r="A37" s="317" t="s">
        <v>6</v>
      </c>
      <c r="B37" s="312">
        <v>36.300000000000004</v>
      </c>
      <c r="C37" s="313">
        <v>1.216</v>
      </c>
      <c r="D37" s="314">
        <v>36.85</v>
      </c>
      <c r="E37" s="313">
        <v>1.3440000000000001</v>
      </c>
    </row>
    <row r="38" spans="1:5" ht="19.5" customHeight="1" thickBot="1">
      <c r="A38" s="317" t="s">
        <v>13</v>
      </c>
      <c r="B38" s="312">
        <v>9.5240000000000009</v>
      </c>
      <c r="C38" s="313">
        <v>0.55100000000000005</v>
      </c>
      <c r="D38" s="314">
        <v>9.4339999999999993</v>
      </c>
      <c r="E38" s="313">
        <v>0.93600000000000005</v>
      </c>
    </row>
    <row r="39" spans="1:5" ht="19.5" customHeight="1" thickBot="1">
      <c r="A39" s="269" t="s">
        <v>106</v>
      </c>
      <c r="B39" s="315">
        <v>218.81899999999999</v>
      </c>
      <c r="C39" s="316">
        <v>8.9489999999999998</v>
      </c>
      <c r="D39" s="315">
        <f>SUM(D25:D38)</f>
        <v>223.96399999999997</v>
      </c>
      <c r="E39" s="316">
        <v>12.773999999999999</v>
      </c>
    </row>
  </sheetData>
  <mergeCells count="8">
    <mergeCell ref="A23:A24"/>
    <mergeCell ref="B23:C23"/>
    <mergeCell ref="D23:E23"/>
    <mergeCell ref="A1:E2"/>
    <mergeCell ref="A3:A4"/>
    <mergeCell ref="B3:C3"/>
    <mergeCell ref="D3:E3"/>
    <mergeCell ref="A21:E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horizontalDpi="4294967294" r:id="rId1"/>
  <headerFooter>
    <oddHeader xml:space="preserve">&amp;RPříloha č. 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3"/>
  <sheetViews>
    <sheetView zoomScaleNormal="100" zoomScaleSheetLayoutView="100" workbookViewId="0">
      <selection activeCell="S21" sqref="S21"/>
    </sheetView>
  </sheetViews>
  <sheetFormatPr defaultRowHeight="15"/>
  <cols>
    <col min="1" max="1" width="8.85546875" customWidth="1"/>
    <col min="2" max="2" width="9.7109375" customWidth="1"/>
    <col min="8" max="8" width="8.140625" customWidth="1"/>
    <col min="9" max="9" width="8.5703125" customWidth="1"/>
    <col min="13" max="13" width="8.140625" customWidth="1"/>
    <col min="14" max="14" width="7.5703125" customWidth="1"/>
    <col min="15" max="15" width="7.7109375" customWidth="1"/>
  </cols>
  <sheetData>
    <row r="1" spans="1:17" ht="30" customHeight="1">
      <c r="A1" s="454" t="s">
        <v>53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</row>
    <row r="2" spans="1:17" ht="15.75" thickBot="1">
      <c r="M2" s="3"/>
      <c r="N2" s="3"/>
      <c r="O2" s="3"/>
      <c r="P2" s="3"/>
    </row>
    <row r="3" spans="1:17" ht="33" customHeight="1" thickBot="1">
      <c r="A3" s="20" t="s">
        <v>26</v>
      </c>
      <c r="B3" s="21" t="s">
        <v>47</v>
      </c>
      <c r="C3" s="22" t="s">
        <v>32</v>
      </c>
      <c r="D3" s="23" t="s">
        <v>48</v>
      </c>
      <c r="E3" s="22" t="s">
        <v>123</v>
      </c>
      <c r="F3" s="23" t="s">
        <v>49</v>
      </c>
      <c r="G3" s="22" t="s">
        <v>35</v>
      </c>
      <c r="H3" s="24" t="s">
        <v>36</v>
      </c>
      <c r="I3" s="23" t="s">
        <v>37</v>
      </c>
      <c r="J3" s="23" t="s">
        <v>38</v>
      </c>
      <c r="K3" s="23" t="s">
        <v>39</v>
      </c>
      <c r="L3" s="23" t="s">
        <v>40</v>
      </c>
      <c r="M3" s="23" t="s">
        <v>41</v>
      </c>
      <c r="N3" s="23" t="s">
        <v>152</v>
      </c>
      <c r="O3" s="23" t="s">
        <v>42</v>
      </c>
      <c r="P3" s="23" t="s">
        <v>43</v>
      </c>
      <c r="Q3" s="23" t="s">
        <v>150</v>
      </c>
    </row>
    <row r="4" spans="1:17">
      <c r="A4" s="452" t="s">
        <v>27</v>
      </c>
      <c r="B4" s="70">
        <v>8136</v>
      </c>
      <c r="C4" s="71">
        <v>8136</v>
      </c>
      <c r="D4" s="72">
        <v>7136</v>
      </c>
      <c r="E4" s="72">
        <v>6951</v>
      </c>
      <c r="F4" s="72">
        <v>6237</v>
      </c>
      <c r="G4" s="72">
        <v>8190</v>
      </c>
      <c r="H4" s="73">
        <v>8329</v>
      </c>
      <c r="I4" s="72">
        <v>8382</v>
      </c>
      <c r="J4" s="72">
        <v>8472</v>
      </c>
      <c r="K4" s="72">
        <v>8532</v>
      </c>
      <c r="L4" s="72">
        <v>8676</v>
      </c>
      <c r="M4" s="72">
        <v>8692</v>
      </c>
      <c r="N4" s="72">
        <v>9011</v>
      </c>
      <c r="O4" s="72">
        <v>9020</v>
      </c>
      <c r="P4" s="72">
        <v>9407</v>
      </c>
      <c r="Q4" s="72">
        <v>9407</v>
      </c>
    </row>
    <row r="5" spans="1:17" ht="41.25" customHeight="1" thickBot="1">
      <c r="A5" s="453"/>
      <c r="B5" s="11"/>
      <c r="C5" s="14" t="s">
        <v>28</v>
      </c>
      <c r="D5" s="12"/>
      <c r="E5" s="12"/>
      <c r="F5" s="12"/>
      <c r="G5" s="12"/>
      <c r="H5" s="13"/>
      <c r="I5" s="12"/>
      <c r="J5" s="12"/>
      <c r="K5" s="12"/>
      <c r="L5" s="12"/>
      <c r="M5" s="12"/>
      <c r="N5" s="12"/>
      <c r="O5" s="12"/>
      <c r="P5" s="12"/>
      <c r="Q5" s="12"/>
    </row>
    <row r="6" spans="1:17" ht="51.75" customHeight="1">
      <c r="A6" s="460" t="s">
        <v>46</v>
      </c>
      <c r="B6" s="458" t="s">
        <v>52</v>
      </c>
      <c r="C6" s="74"/>
      <c r="D6" s="448" t="s">
        <v>126</v>
      </c>
      <c r="E6" s="461" t="s">
        <v>128</v>
      </c>
      <c r="F6" s="448" t="s">
        <v>127</v>
      </c>
      <c r="G6" s="461" t="s">
        <v>129</v>
      </c>
      <c r="H6" s="448" t="s">
        <v>50</v>
      </c>
      <c r="I6" s="448" t="s">
        <v>145</v>
      </c>
      <c r="J6" s="448" t="s">
        <v>29</v>
      </c>
      <c r="K6" s="448" t="s">
        <v>149</v>
      </c>
      <c r="L6" s="448" t="s">
        <v>148</v>
      </c>
      <c r="M6" s="448" t="s">
        <v>131</v>
      </c>
      <c r="N6" s="448" t="s">
        <v>147</v>
      </c>
      <c r="O6" s="448" t="s">
        <v>130</v>
      </c>
      <c r="P6" s="448" t="s">
        <v>146</v>
      </c>
      <c r="Q6" s="448"/>
    </row>
    <row r="7" spans="1:17">
      <c r="A7" s="460"/>
      <c r="B7" s="459"/>
      <c r="C7" s="75"/>
      <c r="D7" s="449"/>
      <c r="E7" s="462"/>
      <c r="F7" s="449"/>
      <c r="G7" s="462"/>
      <c r="H7" s="449"/>
      <c r="I7" s="449"/>
      <c r="J7" s="449"/>
      <c r="K7" s="449"/>
      <c r="L7" s="449"/>
      <c r="M7" s="449"/>
      <c r="N7" s="449"/>
      <c r="O7" s="449"/>
      <c r="P7" s="449"/>
      <c r="Q7" s="449"/>
    </row>
    <row r="8" spans="1:17">
      <c r="A8" s="460"/>
      <c r="B8" s="459"/>
      <c r="C8" s="75"/>
      <c r="D8" s="449"/>
      <c r="E8" s="462"/>
      <c r="F8" s="449"/>
      <c r="G8" s="462"/>
      <c r="H8" s="449"/>
      <c r="I8" s="449"/>
      <c r="J8" s="449"/>
      <c r="K8" s="449"/>
      <c r="L8" s="449"/>
      <c r="M8" s="449"/>
      <c r="N8" s="449"/>
      <c r="O8" s="449"/>
      <c r="P8" s="449"/>
      <c r="Q8" s="449"/>
    </row>
    <row r="9" spans="1:17">
      <c r="A9" s="460"/>
      <c r="B9" s="76"/>
      <c r="C9" s="75"/>
      <c r="D9" s="449"/>
      <c r="E9" s="462"/>
      <c r="F9" s="449"/>
      <c r="G9" s="462"/>
      <c r="H9" s="449"/>
      <c r="I9" s="449"/>
      <c r="J9" s="449"/>
      <c r="K9" s="449"/>
      <c r="L9" s="449"/>
      <c r="M9" s="449"/>
      <c r="N9" s="449"/>
      <c r="O9" s="449"/>
      <c r="P9" s="449"/>
      <c r="Q9" s="449"/>
    </row>
    <row r="10" spans="1:17">
      <c r="A10" s="460"/>
      <c r="B10" s="76"/>
      <c r="C10" s="75"/>
      <c r="D10" s="449"/>
      <c r="E10" s="462"/>
      <c r="F10" s="449"/>
      <c r="G10" s="462"/>
      <c r="H10" s="449"/>
      <c r="I10" s="449"/>
      <c r="J10" s="449"/>
      <c r="K10" s="449"/>
      <c r="L10" s="449"/>
      <c r="M10" s="449"/>
      <c r="N10" s="449"/>
      <c r="O10" s="449"/>
      <c r="P10" s="449"/>
      <c r="Q10" s="449"/>
    </row>
    <row r="11" spans="1:17">
      <c r="A11" s="460"/>
      <c r="B11" s="77"/>
      <c r="C11" s="75"/>
      <c r="D11" s="449"/>
      <c r="E11" s="462"/>
      <c r="F11" s="449"/>
      <c r="G11" s="462"/>
      <c r="H11" s="449"/>
      <c r="I11" s="449"/>
      <c r="J11" s="449"/>
      <c r="K11" s="449"/>
      <c r="L11" s="449"/>
      <c r="M11" s="449"/>
      <c r="N11" s="449"/>
      <c r="O11" s="449"/>
      <c r="P11" s="449"/>
      <c r="Q11" s="449"/>
    </row>
    <row r="12" spans="1:17">
      <c r="A12" s="460"/>
      <c r="B12" s="77"/>
      <c r="C12" s="75"/>
      <c r="D12" s="449"/>
      <c r="E12" s="462"/>
      <c r="F12" s="449"/>
      <c r="G12" s="462"/>
      <c r="H12" s="449"/>
      <c r="I12" s="449"/>
      <c r="J12" s="449"/>
      <c r="K12" s="449"/>
      <c r="L12" s="449"/>
      <c r="M12" s="449"/>
      <c r="N12" s="449"/>
      <c r="O12" s="449"/>
      <c r="P12" s="449"/>
      <c r="Q12" s="449"/>
    </row>
    <row r="13" spans="1:17">
      <c r="A13" s="460"/>
      <c r="B13" s="76"/>
      <c r="C13" s="75"/>
      <c r="D13" s="449"/>
      <c r="E13" s="462"/>
      <c r="F13" s="449"/>
      <c r="G13" s="462"/>
      <c r="H13" s="449"/>
      <c r="I13" s="449"/>
      <c r="J13" s="449"/>
      <c r="K13" s="449"/>
      <c r="L13" s="449"/>
      <c r="M13" s="449"/>
      <c r="N13" s="449"/>
      <c r="O13" s="449"/>
      <c r="P13" s="449"/>
      <c r="Q13" s="449"/>
    </row>
    <row r="14" spans="1:17">
      <c r="A14" s="460"/>
      <c r="B14" s="76"/>
      <c r="C14" s="78"/>
      <c r="D14" s="449"/>
      <c r="E14" s="462"/>
      <c r="F14" s="449"/>
      <c r="G14" s="462"/>
      <c r="H14" s="449"/>
      <c r="I14" s="449"/>
      <c r="J14" s="449"/>
      <c r="K14" s="449"/>
      <c r="L14" s="449"/>
      <c r="M14" s="449"/>
      <c r="N14" s="449"/>
      <c r="O14" s="449"/>
      <c r="P14" s="449"/>
      <c r="Q14" s="449"/>
    </row>
    <row r="15" spans="1:17">
      <c r="A15" s="460"/>
      <c r="B15" s="79"/>
      <c r="C15" s="80"/>
      <c r="D15" s="449"/>
      <c r="E15" s="462"/>
      <c r="F15" s="449"/>
      <c r="G15" s="462"/>
      <c r="H15" s="449"/>
      <c r="I15" s="449"/>
      <c r="J15" s="449"/>
      <c r="K15" s="449"/>
      <c r="L15" s="449"/>
      <c r="M15" s="449"/>
      <c r="N15" s="449"/>
      <c r="O15" s="449"/>
      <c r="P15" s="449"/>
      <c r="Q15" s="449"/>
    </row>
    <row r="16" spans="1:17">
      <c r="A16" s="460"/>
      <c r="B16" s="76"/>
      <c r="C16" s="80"/>
      <c r="D16" s="449"/>
      <c r="E16" s="462"/>
      <c r="F16" s="449"/>
      <c r="G16" s="462"/>
      <c r="H16" s="449"/>
      <c r="I16" s="449"/>
      <c r="J16" s="449"/>
      <c r="K16" s="449"/>
      <c r="L16" s="449"/>
      <c r="M16" s="449"/>
      <c r="N16" s="449"/>
      <c r="O16" s="449"/>
      <c r="P16" s="449"/>
      <c r="Q16" s="449"/>
    </row>
    <row r="17" spans="1:17">
      <c r="A17" s="17"/>
      <c r="B17" s="76"/>
      <c r="C17" s="80"/>
      <c r="D17" s="449"/>
      <c r="E17" s="462"/>
      <c r="F17" s="449"/>
      <c r="G17" s="462"/>
      <c r="H17" s="449"/>
      <c r="I17" s="449"/>
      <c r="J17" s="86"/>
      <c r="K17" s="449"/>
      <c r="L17" s="449"/>
      <c r="M17" s="449"/>
      <c r="N17" s="449"/>
      <c r="O17" s="449"/>
      <c r="P17" s="449"/>
      <c r="Q17" s="449"/>
    </row>
    <row r="18" spans="1:17">
      <c r="A18" s="17"/>
      <c r="B18" s="76"/>
      <c r="C18" s="80"/>
      <c r="D18" s="449"/>
      <c r="E18" s="462"/>
      <c r="F18" s="449"/>
      <c r="G18" s="462"/>
      <c r="H18" s="449"/>
      <c r="I18" s="449"/>
      <c r="J18" s="86"/>
      <c r="K18" s="449"/>
      <c r="L18" s="449"/>
      <c r="M18" s="449"/>
      <c r="N18" s="449"/>
      <c r="O18" s="449"/>
      <c r="P18" s="449"/>
      <c r="Q18" s="449"/>
    </row>
    <row r="19" spans="1:17" ht="33" customHeight="1" thickBot="1">
      <c r="A19" s="18"/>
      <c r="B19" s="81"/>
      <c r="C19" s="82"/>
      <c r="D19" s="450"/>
      <c r="E19" s="463"/>
      <c r="F19" s="450"/>
      <c r="G19" s="463"/>
      <c r="H19" s="450"/>
      <c r="I19" s="450"/>
      <c r="J19" s="87"/>
      <c r="K19" s="450"/>
      <c r="L19" s="450"/>
      <c r="M19" s="450"/>
      <c r="N19" s="450"/>
      <c r="O19" s="450"/>
      <c r="P19" s="450"/>
      <c r="Q19" s="450"/>
    </row>
    <row r="20" spans="1:17" ht="44.25" customHeight="1" thickBot="1">
      <c r="A20" s="19" t="s">
        <v>30</v>
      </c>
      <c r="B20" s="10"/>
      <c r="C20" s="455" t="s">
        <v>248</v>
      </c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7"/>
    </row>
    <row r="21" spans="1:17" ht="15.75" customHeight="1">
      <c r="A21" s="90"/>
      <c r="B21" s="88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</row>
    <row r="22" spans="1:17" s="15" customFormat="1" ht="30" customHeight="1">
      <c r="A22" s="451" t="s">
        <v>51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</row>
    <row r="23" spans="1:17">
      <c r="A23" s="4"/>
      <c r="B23" s="4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7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7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7">
      <c r="L26" s="5"/>
      <c r="M26" s="5"/>
      <c r="N26" s="5"/>
      <c r="O26" s="5"/>
      <c r="P26" s="5"/>
    </row>
    <row r="27" spans="1:17">
      <c r="L27" s="5"/>
      <c r="M27" s="5"/>
      <c r="N27" s="5"/>
      <c r="O27" s="7"/>
      <c r="P27" s="5"/>
    </row>
    <row r="28" spans="1:17">
      <c r="L28" s="5"/>
      <c r="M28" s="5"/>
      <c r="N28" s="5"/>
      <c r="O28" s="5"/>
      <c r="P28" s="5"/>
    </row>
    <row r="29" spans="1:17">
      <c r="L29" s="5"/>
      <c r="M29" s="5"/>
      <c r="N29" s="5"/>
      <c r="O29" s="7"/>
      <c r="P29" s="5"/>
    </row>
    <row r="30" spans="1:17">
      <c r="M30" s="3"/>
      <c r="N30" s="3"/>
      <c r="O30" s="3"/>
      <c r="P30" s="3"/>
    </row>
    <row r="31" spans="1:17">
      <c r="M31" s="3"/>
      <c r="N31" s="3"/>
      <c r="O31" s="3"/>
      <c r="P31" s="3"/>
    </row>
    <row r="32" spans="1:17">
      <c r="M32" s="3"/>
      <c r="N32" s="3"/>
      <c r="O32" s="3"/>
      <c r="P32" s="3"/>
    </row>
    <row r="33" spans="12:16">
      <c r="M33" s="3"/>
      <c r="N33" s="3"/>
      <c r="O33" s="3"/>
      <c r="P33" s="3"/>
    </row>
    <row r="34" spans="12:16">
      <c r="M34" s="3"/>
      <c r="N34" s="3"/>
      <c r="O34" s="3"/>
      <c r="P34" s="3"/>
    </row>
    <row r="35" spans="12:16">
      <c r="L35" t="s">
        <v>31</v>
      </c>
      <c r="M35" s="3"/>
      <c r="N35" s="3"/>
      <c r="O35" s="3"/>
      <c r="P35" s="3"/>
    </row>
    <row r="36" spans="12:16">
      <c r="M36" s="3"/>
      <c r="N36" s="3"/>
      <c r="O36" s="3"/>
      <c r="P36" s="3"/>
    </row>
    <row r="37" spans="12:16">
      <c r="M37" s="3"/>
      <c r="N37" s="3"/>
      <c r="O37" s="3"/>
      <c r="P37" s="3"/>
    </row>
    <row r="38" spans="12:16">
      <c r="M38" s="3"/>
      <c r="N38" s="3"/>
      <c r="O38" s="3"/>
      <c r="P38" s="3"/>
    </row>
    <row r="39" spans="12:16">
      <c r="M39" s="3"/>
      <c r="N39" s="3"/>
      <c r="O39" s="3"/>
      <c r="P39" s="3"/>
    </row>
    <row r="40" spans="12:16">
      <c r="M40" s="3"/>
      <c r="N40" s="3"/>
      <c r="O40" s="3"/>
      <c r="P40" s="3"/>
    </row>
    <row r="41" spans="12:16">
      <c r="M41" s="3"/>
      <c r="N41" s="3"/>
      <c r="O41" s="3"/>
      <c r="P41" s="3"/>
    </row>
    <row r="42" spans="12:16">
      <c r="M42" s="3"/>
      <c r="N42" s="3"/>
      <c r="O42" s="3"/>
      <c r="P42" s="3"/>
    </row>
    <row r="43" spans="12:16">
      <c r="M43" s="3"/>
      <c r="N43" s="3"/>
      <c r="O43" s="3"/>
      <c r="P43" s="3"/>
    </row>
    <row r="44" spans="12:16">
      <c r="M44" s="3"/>
      <c r="N44" s="3"/>
      <c r="O44" s="3"/>
      <c r="P44" s="3"/>
    </row>
    <row r="45" spans="12:16">
      <c r="M45" s="3"/>
      <c r="N45" s="3"/>
      <c r="O45" s="3"/>
      <c r="P45" s="3"/>
    </row>
    <row r="46" spans="12:16">
      <c r="M46" s="3"/>
      <c r="N46" s="3"/>
      <c r="O46" s="3"/>
      <c r="P46" s="3"/>
    </row>
    <row r="47" spans="12:16">
      <c r="M47" s="3"/>
      <c r="N47" s="3"/>
      <c r="O47" s="3"/>
      <c r="P47" s="3"/>
    </row>
    <row r="48" spans="12:16">
      <c r="M48" s="3"/>
      <c r="N48" s="3"/>
      <c r="O48" s="3"/>
      <c r="P48" s="3"/>
    </row>
    <row r="49" spans="1:16" ht="15.75" thickBot="1">
      <c r="M49" s="3"/>
      <c r="N49" s="3"/>
      <c r="O49" s="3"/>
      <c r="P49" s="3"/>
    </row>
    <row r="50" spans="1:16" ht="33.75" customHeight="1" thickBot="1">
      <c r="A50" s="8"/>
      <c r="B50" s="16" t="s">
        <v>32</v>
      </c>
      <c r="C50" s="16" t="s">
        <v>33</v>
      </c>
      <c r="D50" s="16" t="s">
        <v>34</v>
      </c>
      <c r="E50" s="16" t="s">
        <v>54</v>
      </c>
      <c r="F50" s="16" t="s">
        <v>35</v>
      </c>
      <c r="G50" s="16" t="s">
        <v>36</v>
      </c>
      <c r="H50" s="16" t="s">
        <v>37</v>
      </c>
      <c r="I50" s="16" t="s">
        <v>38</v>
      </c>
      <c r="J50" s="16" t="s">
        <v>39</v>
      </c>
      <c r="K50" s="16" t="s">
        <v>40</v>
      </c>
      <c r="L50" s="16" t="s">
        <v>41</v>
      </c>
      <c r="M50" s="16" t="s">
        <v>153</v>
      </c>
      <c r="N50" s="16" t="s">
        <v>42</v>
      </c>
      <c r="O50" s="16" t="s">
        <v>43</v>
      </c>
      <c r="P50" s="16" t="s">
        <v>151</v>
      </c>
    </row>
    <row r="51" spans="1:16" ht="15.75" thickBot="1">
      <c r="A51" s="9" t="s">
        <v>44</v>
      </c>
      <c r="B51" s="233">
        <v>8136</v>
      </c>
      <c r="C51" s="233">
        <v>7136</v>
      </c>
      <c r="D51" s="233">
        <v>6951</v>
      </c>
      <c r="E51" s="233">
        <v>6237</v>
      </c>
      <c r="F51" s="233">
        <v>8190</v>
      </c>
      <c r="G51" s="233">
        <v>8329</v>
      </c>
      <c r="H51" s="233">
        <v>8382</v>
      </c>
      <c r="I51" s="233">
        <v>8472</v>
      </c>
      <c r="J51" s="233">
        <v>8532</v>
      </c>
      <c r="K51" s="233">
        <v>8676</v>
      </c>
      <c r="L51" s="233">
        <v>8692</v>
      </c>
      <c r="M51" s="233">
        <v>9011</v>
      </c>
      <c r="N51" s="233">
        <v>9020</v>
      </c>
      <c r="O51" s="233">
        <v>9407</v>
      </c>
      <c r="P51" s="233">
        <v>9407</v>
      </c>
    </row>
    <row r="52" spans="1:16" ht="15.75" thickBot="1">
      <c r="A52" s="9" t="s">
        <v>45</v>
      </c>
      <c r="B52" s="233">
        <v>8136</v>
      </c>
      <c r="C52" s="233">
        <v>8136</v>
      </c>
      <c r="D52" s="233">
        <v>8136</v>
      </c>
      <c r="E52" s="233">
        <v>8136</v>
      </c>
      <c r="F52" s="233">
        <v>11778</v>
      </c>
      <c r="G52" s="233">
        <v>11778</v>
      </c>
      <c r="H52" s="233">
        <v>11778</v>
      </c>
      <c r="I52" s="233">
        <v>11778</v>
      </c>
      <c r="J52" s="233">
        <v>11778</v>
      </c>
      <c r="K52" s="233">
        <v>11778</v>
      </c>
      <c r="L52" s="233">
        <v>11778</v>
      </c>
      <c r="M52" s="233">
        <v>11778</v>
      </c>
      <c r="N52" s="233">
        <v>11778</v>
      </c>
      <c r="O52" s="233">
        <v>11778</v>
      </c>
      <c r="P52" s="233">
        <v>11778</v>
      </c>
    </row>
    <row r="53" spans="1:16">
      <c r="M53" s="3"/>
      <c r="N53" s="3"/>
      <c r="O53" s="3"/>
      <c r="P53" s="3"/>
    </row>
  </sheetData>
  <mergeCells count="20">
    <mergeCell ref="A1:Q1"/>
    <mergeCell ref="Q6:Q19"/>
    <mergeCell ref="C20:Q20"/>
    <mergeCell ref="B6:B8"/>
    <mergeCell ref="I6:I19"/>
    <mergeCell ref="J6:J16"/>
    <mergeCell ref="K6:K19"/>
    <mergeCell ref="L6:L19"/>
    <mergeCell ref="M6:M19"/>
    <mergeCell ref="N6:N19"/>
    <mergeCell ref="A6:A16"/>
    <mergeCell ref="D6:D19"/>
    <mergeCell ref="E6:E19"/>
    <mergeCell ref="F6:F19"/>
    <mergeCell ref="G6:G19"/>
    <mergeCell ref="H6:H19"/>
    <mergeCell ref="O6:O19"/>
    <mergeCell ref="P6:P19"/>
    <mergeCell ref="A22:Q22"/>
    <mergeCell ref="A4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2" orientation="landscape" r:id="rId1"/>
  <headerFooter>
    <oddHeader>&amp;RPříloha č. 1
str. &amp;P</oddHeader>
  </headerFooter>
  <rowBreaks count="1" manualBreakCount="1">
    <brk id="21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5"/>
  <sheetViews>
    <sheetView zoomScale="90" zoomScaleNormal="90" workbookViewId="0">
      <selection activeCell="I10" sqref="I10"/>
    </sheetView>
  </sheetViews>
  <sheetFormatPr defaultRowHeight="15"/>
  <cols>
    <col min="1" max="1" width="77.85546875" customWidth="1"/>
    <col min="2" max="2" width="19.140625" customWidth="1"/>
    <col min="3" max="3" width="24.85546875" customWidth="1"/>
    <col min="4" max="4" width="19.7109375" customWidth="1"/>
    <col min="5" max="5" width="15.7109375" customWidth="1"/>
    <col min="6" max="6" width="18.7109375" customWidth="1"/>
    <col min="7" max="7" width="17.85546875" customWidth="1"/>
  </cols>
  <sheetData>
    <row r="1" spans="1:15" ht="27" customHeight="1" thickBot="1">
      <c r="A1" s="467" t="s">
        <v>184</v>
      </c>
      <c r="B1" s="467"/>
      <c r="C1" s="467"/>
      <c r="D1" s="467"/>
      <c r="E1" s="467"/>
      <c r="F1" s="467"/>
      <c r="G1" s="467"/>
      <c r="H1" s="2"/>
      <c r="I1" s="2"/>
      <c r="J1" s="2"/>
      <c r="K1" s="2"/>
      <c r="L1" s="2"/>
      <c r="M1" s="2"/>
      <c r="N1" s="2"/>
      <c r="O1" s="2"/>
    </row>
    <row r="2" spans="1:15" ht="25.5" customHeight="1">
      <c r="A2" s="471" t="s">
        <v>55</v>
      </c>
      <c r="B2" s="473" t="s">
        <v>142</v>
      </c>
      <c r="C2" s="468" t="s">
        <v>143</v>
      </c>
      <c r="D2" s="468" t="s">
        <v>373</v>
      </c>
      <c r="E2" s="468" t="s">
        <v>186</v>
      </c>
      <c r="F2" s="475" t="s">
        <v>185</v>
      </c>
      <c r="G2" s="464" t="s">
        <v>251</v>
      </c>
    </row>
    <row r="3" spans="1:15" ht="25.5" customHeight="1">
      <c r="A3" s="472"/>
      <c r="B3" s="474"/>
      <c r="C3" s="469"/>
      <c r="D3" s="469"/>
      <c r="E3" s="469"/>
      <c r="F3" s="476"/>
      <c r="G3" s="465"/>
    </row>
    <row r="4" spans="1:15" ht="25.5" customHeight="1" thickBot="1">
      <c r="A4" s="472"/>
      <c r="B4" s="474"/>
      <c r="C4" s="469"/>
      <c r="D4" s="469"/>
      <c r="E4" s="470"/>
      <c r="F4" s="476"/>
      <c r="G4" s="466"/>
    </row>
    <row r="5" spans="1:15" s="1" customFormat="1" ht="21" customHeight="1">
      <c r="A5" s="438" t="s">
        <v>56</v>
      </c>
      <c r="B5" s="243"/>
      <c r="C5" s="244"/>
      <c r="D5" s="245"/>
      <c r="E5" s="245"/>
      <c r="F5" s="245"/>
      <c r="G5" s="127"/>
    </row>
    <row r="6" spans="1:15" s="1" customFormat="1" ht="21" customHeight="1">
      <c r="A6" s="439" t="s">
        <v>249</v>
      </c>
      <c r="B6" s="246">
        <v>3062390.38</v>
      </c>
      <c r="C6" s="131">
        <v>0</v>
      </c>
      <c r="D6" s="130"/>
      <c r="E6" s="130"/>
      <c r="F6" s="130">
        <f>B6+C6</f>
        <v>3062390.38</v>
      </c>
      <c r="G6" s="131">
        <f>G9+G10</f>
        <v>1098963.0997599999</v>
      </c>
    </row>
    <row r="7" spans="1:15" s="1" customFormat="1" ht="21" customHeight="1" thickBot="1">
      <c r="A7" s="440" t="s">
        <v>250</v>
      </c>
      <c r="B7" s="247">
        <f>SUM(B14:B23)</f>
        <v>98892180.666999996</v>
      </c>
      <c r="C7" s="141">
        <f>C19+C21+C22+C23</f>
        <v>3908133.6752200001</v>
      </c>
      <c r="D7" s="140"/>
      <c r="E7" s="140">
        <f>E22</f>
        <v>1023.169</v>
      </c>
      <c r="F7" s="140">
        <f>B7+C7-E7</f>
        <v>102799291.17321999</v>
      </c>
      <c r="G7" s="141">
        <f>SUM(G14:G23)</f>
        <v>48616161.874909997</v>
      </c>
    </row>
    <row r="8" spans="1:15" s="1" customFormat="1" ht="21" customHeight="1">
      <c r="A8" s="441" t="s">
        <v>57</v>
      </c>
      <c r="B8" s="248"/>
      <c r="C8" s="131"/>
      <c r="D8" s="130"/>
      <c r="E8" s="130"/>
      <c r="F8" s="130"/>
      <c r="G8" s="131"/>
    </row>
    <row r="9" spans="1:15" s="1" customFormat="1" ht="21" customHeight="1">
      <c r="A9" s="442" t="s">
        <v>58</v>
      </c>
      <c r="B9" s="248">
        <v>609349</v>
      </c>
      <c r="C9" s="131"/>
      <c r="D9" s="130"/>
      <c r="E9" s="130"/>
      <c r="F9" s="130">
        <f t="shared" ref="F9:F12" si="0">B9+C9</f>
        <v>609349</v>
      </c>
      <c r="G9" s="131">
        <v>733635.84699999995</v>
      </c>
    </row>
    <row r="10" spans="1:15" s="1" customFormat="1" ht="21" customHeight="1">
      <c r="A10" s="442" t="s">
        <v>59</v>
      </c>
      <c r="B10" s="248">
        <v>2453041.38</v>
      </c>
      <c r="C10" s="131"/>
      <c r="D10" s="130"/>
      <c r="E10" s="130"/>
      <c r="F10" s="130">
        <f t="shared" si="0"/>
        <v>2453041.38</v>
      </c>
      <c r="G10" s="131">
        <v>365327.25276</v>
      </c>
    </row>
    <row r="11" spans="1:15" s="1" customFormat="1" ht="21" customHeight="1">
      <c r="A11" s="443" t="s">
        <v>60</v>
      </c>
      <c r="B11" s="248">
        <v>2306041.38</v>
      </c>
      <c r="C11" s="131"/>
      <c r="D11" s="130"/>
      <c r="E11" s="130"/>
      <c r="F11" s="130">
        <f t="shared" si="0"/>
        <v>2306041.38</v>
      </c>
      <c r="G11" s="131">
        <v>113529.88099999999</v>
      </c>
    </row>
    <row r="12" spans="1:15" s="1" customFormat="1" ht="21" customHeight="1" thickBot="1">
      <c r="A12" s="443" t="s">
        <v>61</v>
      </c>
      <c r="B12" s="248">
        <v>147000</v>
      </c>
      <c r="C12" s="131"/>
      <c r="D12" s="130"/>
      <c r="E12" s="130"/>
      <c r="F12" s="130">
        <f t="shared" si="0"/>
        <v>147000</v>
      </c>
      <c r="G12" s="131">
        <v>251797.37176000001</v>
      </c>
    </row>
    <row r="13" spans="1:15" s="1" customFormat="1" ht="21" customHeight="1">
      <c r="A13" s="444" t="s">
        <v>62</v>
      </c>
      <c r="B13" s="249"/>
      <c r="C13" s="127"/>
      <c r="D13" s="127"/>
      <c r="E13" s="127"/>
      <c r="F13" s="127"/>
      <c r="G13" s="127"/>
    </row>
    <row r="14" spans="1:15" s="1" customFormat="1" ht="21" customHeight="1">
      <c r="A14" s="442" t="s">
        <v>63</v>
      </c>
      <c r="B14" s="246">
        <v>39710000</v>
      </c>
      <c r="C14" s="131"/>
      <c r="D14" s="131"/>
      <c r="E14" s="131"/>
      <c r="F14" s="131">
        <f t="shared" ref="F14:F29" si="1">B14+C14</f>
        <v>39710000</v>
      </c>
      <c r="G14" s="131">
        <v>19126508.063269999</v>
      </c>
    </row>
    <row r="15" spans="1:15" s="1" customFormat="1" ht="21" customHeight="1">
      <c r="A15" s="442" t="s">
        <v>64</v>
      </c>
      <c r="B15" s="246">
        <v>11400000</v>
      </c>
      <c r="C15" s="131"/>
      <c r="D15" s="131"/>
      <c r="E15" s="131"/>
      <c r="F15" s="131">
        <f t="shared" si="1"/>
        <v>11400000</v>
      </c>
      <c r="G15" s="131">
        <v>5752203.64408</v>
      </c>
    </row>
    <row r="16" spans="1:15" s="1" customFormat="1" ht="21" customHeight="1">
      <c r="A16" s="442" t="s">
        <v>65</v>
      </c>
      <c r="B16" s="246">
        <v>2719000</v>
      </c>
      <c r="C16" s="131"/>
      <c r="D16" s="131"/>
      <c r="E16" s="131"/>
      <c r="F16" s="131">
        <f t="shared" si="1"/>
        <v>2719000</v>
      </c>
      <c r="G16" s="131">
        <v>931479.13927000004</v>
      </c>
    </row>
    <row r="17" spans="1:7" s="1" customFormat="1" ht="21" customHeight="1">
      <c r="A17" s="443" t="s">
        <v>66</v>
      </c>
      <c r="B17" s="246">
        <v>10700000</v>
      </c>
      <c r="C17" s="131"/>
      <c r="D17" s="131"/>
      <c r="E17" s="131"/>
      <c r="F17" s="131">
        <f t="shared" si="1"/>
        <v>10700000</v>
      </c>
      <c r="G17" s="131">
        <v>5269431.32</v>
      </c>
    </row>
    <row r="18" spans="1:7" s="1" customFormat="1" ht="21" customHeight="1">
      <c r="A18" s="443" t="s">
        <v>67</v>
      </c>
      <c r="B18" s="246">
        <v>20690000</v>
      </c>
      <c r="C18" s="131"/>
      <c r="D18" s="131"/>
      <c r="E18" s="131"/>
      <c r="F18" s="131">
        <f t="shared" si="1"/>
        <v>20690000</v>
      </c>
      <c r="G18" s="131">
        <v>10077880.46087</v>
      </c>
    </row>
    <row r="19" spans="1:7" s="1" customFormat="1" ht="21" customHeight="1">
      <c r="A19" s="442" t="s">
        <v>68</v>
      </c>
      <c r="B19" s="246">
        <v>3935818.75</v>
      </c>
      <c r="C19" s="131">
        <v>2717138.898</v>
      </c>
      <c r="D19" s="131"/>
      <c r="E19" s="131"/>
      <c r="F19" s="131">
        <f t="shared" si="1"/>
        <v>6652957.648</v>
      </c>
      <c r="G19" s="131">
        <v>2723087.548</v>
      </c>
    </row>
    <row r="20" spans="1:7" s="1" customFormat="1" ht="21" customHeight="1">
      <c r="A20" s="442" t="s">
        <v>69</v>
      </c>
      <c r="B20" s="246">
        <v>500000</v>
      </c>
      <c r="C20" s="131"/>
      <c r="D20" s="131"/>
      <c r="E20" s="131"/>
      <c r="F20" s="131">
        <f t="shared" si="1"/>
        <v>500000</v>
      </c>
      <c r="G20" s="131">
        <v>211069.405</v>
      </c>
    </row>
    <row r="21" spans="1:7" s="1" customFormat="1" ht="21" customHeight="1">
      <c r="A21" s="442" t="s">
        <v>70</v>
      </c>
      <c r="B21" s="246">
        <v>3600000</v>
      </c>
      <c r="C21" s="131">
        <v>100000</v>
      </c>
      <c r="D21" s="131"/>
      <c r="E21" s="131"/>
      <c r="F21" s="131">
        <f t="shared" si="1"/>
        <v>3700000</v>
      </c>
      <c r="G21" s="131">
        <v>1930715.2652499999</v>
      </c>
    </row>
    <row r="22" spans="1:7" s="1" customFormat="1" ht="21" customHeight="1">
      <c r="A22" s="442" t="s">
        <v>71</v>
      </c>
      <c r="B22" s="246">
        <v>5181361.9170000004</v>
      </c>
      <c r="C22" s="131">
        <v>1050994.77722</v>
      </c>
      <c r="D22" s="131"/>
      <c r="E22" s="131">
        <v>1023.169</v>
      </c>
      <c r="F22" s="131">
        <f>B22+C22-E22</f>
        <v>6231333.5252200011</v>
      </c>
      <c r="G22" s="131">
        <v>2172559.02917</v>
      </c>
    </row>
    <row r="23" spans="1:7" s="1" customFormat="1" ht="21" customHeight="1" thickBot="1">
      <c r="A23" s="445" t="s">
        <v>72</v>
      </c>
      <c r="B23" s="247">
        <v>456000</v>
      </c>
      <c r="C23" s="141">
        <v>40000</v>
      </c>
      <c r="D23" s="141"/>
      <c r="E23" s="141"/>
      <c r="F23" s="141">
        <f t="shared" si="1"/>
        <v>496000</v>
      </c>
      <c r="G23" s="141">
        <v>421228</v>
      </c>
    </row>
    <row r="24" spans="1:7" s="1" customFormat="1" ht="21" customHeight="1">
      <c r="A24" s="441" t="s">
        <v>73</v>
      </c>
      <c r="B24" s="248"/>
      <c r="C24" s="131"/>
      <c r="D24" s="130"/>
      <c r="E24" s="130"/>
      <c r="F24" s="130"/>
      <c r="G24" s="131"/>
    </row>
    <row r="25" spans="1:7" s="1" customFormat="1" ht="21" customHeight="1">
      <c r="A25" s="442" t="s">
        <v>74</v>
      </c>
      <c r="B25" s="248">
        <v>2657714.6860000002</v>
      </c>
      <c r="C25" s="131">
        <v>352959.34</v>
      </c>
      <c r="D25" s="130"/>
      <c r="E25" s="130"/>
      <c r="F25" s="130">
        <f t="shared" si="1"/>
        <v>3010674.0260000001</v>
      </c>
      <c r="G25" s="131">
        <v>1148640.5109999999</v>
      </c>
    </row>
    <row r="26" spans="1:7" s="1" customFormat="1" ht="21" customHeight="1">
      <c r="A26" s="442" t="s">
        <v>75</v>
      </c>
      <c r="B26" s="248">
        <v>1503622.993</v>
      </c>
      <c r="C26" s="131">
        <v>119990.537</v>
      </c>
      <c r="D26" s="130"/>
      <c r="E26" s="130"/>
      <c r="F26" s="130">
        <f t="shared" si="1"/>
        <v>1623613.53</v>
      </c>
      <c r="G26" s="131">
        <v>576537.07499999995</v>
      </c>
    </row>
    <row r="27" spans="1:7" s="1" customFormat="1" ht="21" customHeight="1">
      <c r="A27" s="442" t="s">
        <v>76</v>
      </c>
      <c r="B27" s="248">
        <v>26542.455999999998</v>
      </c>
      <c r="C27" s="131">
        <v>3290.1640000000002</v>
      </c>
      <c r="D27" s="130"/>
      <c r="E27" s="130"/>
      <c r="F27" s="130">
        <f t="shared" si="1"/>
        <v>29832.62</v>
      </c>
      <c r="G27" s="131">
        <v>11175.71033</v>
      </c>
    </row>
    <row r="28" spans="1:7" s="1" customFormat="1" ht="21" customHeight="1">
      <c r="A28" s="442" t="s">
        <v>77</v>
      </c>
      <c r="B28" s="248">
        <v>2654245.6860000002</v>
      </c>
      <c r="C28" s="131">
        <v>328913.34399999998</v>
      </c>
      <c r="D28" s="130"/>
      <c r="E28" s="130"/>
      <c r="F28" s="130">
        <f t="shared" si="1"/>
        <v>2983159.0300000003</v>
      </c>
      <c r="G28" s="131">
        <v>1141497.085</v>
      </c>
    </row>
    <row r="29" spans="1:7" s="1" customFormat="1" ht="21" customHeight="1">
      <c r="A29" s="442" t="s">
        <v>78</v>
      </c>
      <c r="B29" s="248">
        <v>2881028.5980000002</v>
      </c>
      <c r="C29" s="131">
        <v>2646884.9580000001</v>
      </c>
      <c r="D29" s="130"/>
      <c r="E29" s="130"/>
      <c r="F29" s="130">
        <f t="shared" si="1"/>
        <v>5527913.5559999999</v>
      </c>
      <c r="G29" s="131">
        <v>2364644.0560400002</v>
      </c>
    </row>
    <row r="30" spans="1:7" s="1" customFormat="1" ht="21" customHeight="1" thickBot="1">
      <c r="A30" s="445" t="s">
        <v>79</v>
      </c>
      <c r="B30" s="250">
        <v>878694.95400000003</v>
      </c>
      <c r="C30" s="141">
        <f>F30-B30</f>
        <v>111344.49899999995</v>
      </c>
      <c r="D30" s="140"/>
      <c r="E30" s="140"/>
      <c r="F30" s="140">
        <v>990039.45299999998</v>
      </c>
      <c r="G30" s="141">
        <v>175733.67382</v>
      </c>
    </row>
    <row r="32" spans="1:7">
      <c r="F32" s="83"/>
    </row>
    <row r="33" spans="6:6">
      <c r="F33" s="171"/>
    </row>
    <row r="34" spans="6:6">
      <c r="F34" s="172"/>
    </row>
    <row r="35" spans="6:6">
      <c r="F35" s="172"/>
    </row>
  </sheetData>
  <mergeCells count="8">
    <mergeCell ref="G2:G4"/>
    <mergeCell ref="A1:G1"/>
    <mergeCell ref="E2:E4"/>
    <mergeCell ref="A2:A4"/>
    <mergeCell ref="B2:B4"/>
    <mergeCell ref="C2:C4"/>
    <mergeCell ref="F2:F4"/>
    <mergeCell ref="D2: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landscape" horizontalDpi="4294967294" r:id="rId1"/>
  <headerFooter>
    <oddHeader>&amp;RPříloha č.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00"/>
  <sheetViews>
    <sheetView zoomScale="70" zoomScaleNormal="70" zoomScaleSheetLayoutView="90" workbookViewId="0">
      <selection activeCell="R28" sqref="R28"/>
    </sheetView>
  </sheetViews>
  <sheetFormatPr defaultRowHeight="12.75"/>
  <cols>
    <col min="1" max="1" width="22.7109375" style="1" customWidth="1"/>
    <col min="2" max="13" width="7.7109375" style="1" customWidth="1"/>
    <col min="14" max="14" width="10" style="1" customWidth="1"/>
    <col min="15" max="15" width="9.42578125" style="1" customWidth="1"/>
    <col min="16" max="16" width="11" style="1" customWidth="1"/>
    <col min="17" max="16384" width="9.140625" style="1"/>
  </cols>
  <sheetData>
    <row r="1" spans="1:16" ht="38.25" customHeight="1" thickBot="1">
      <c r="A1" s="477" t="s">
        <v>17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ht="21" customHeight="1" thickBot="1">
      <c r="A2" s="478" t="s">
        <v>270</v>
      </c>
      <c r="B2" s="480">
        <v>2013</v>
      </c>
      <c r="C2" s="481"/>
      <c r="D2" s="481"/>
      <c r="E2" s="481"/>
      <c r="F2" s="481"/>
      <c r="G2" s="481"/>
      <c r="H2" s="480">
        <v>2014</v>
      </c>
      <c r="I2" s="481"/>
      <c r="J2" s="481"/>
      <c r="K2" s="481"/>
      <c r="L2" s="481"/>
      <c r="M2" s="482"/>
      <c r="N2" s="483" t="s">
        <v>158</v>
      </c>
      <c r="O2" s="484"/>
      <c r="P2" s="485"/>
    </row>
    <row r="3" spans="1:16" ht="21" customHeight="1" thickBot="1">
      <c r="A3" s="479"/>
      <c r="B3" s="91">
        <v>1</v>
      </c>
      <c r="C3" s="92">
        <v>2</v>
      </c>
      <c r="D3" s="92">
        <v>3</v>
      </c>
      <c r="E3" s="92">
        <v>4</v>
      </c>
      <c r="F3" s="92">
        <v>5</v>
      </c>
      <c r="G3" s="92">
        <v>6</v>
      </c>
      <c r="H3" s="91">
        <v>1</v>
      </c>
      <c r="I3" s="92">
        <v>2</v>
      </c>
      <c r="J3" s="92">
        <v>3</v>
      </c>
      <c r="K3" s="92">
        <v>4</v>
      </c>
      <c r="L3" s="92">
        <v>5</v>
      </c>
      <c r="M3" s="93">
        <v>6</v>
      </c>
      <c r="N3" s="94">
        <v>2013</v>
      </c>
      <c r="O3" s="95">
        <v>2014</v>
      </c>
      <c r="P3" s="96" t="s">
        <v>154</v>
      </c>
    </row>
    <row r="4" spans="1:16" ht="21" customHeight="1">
      <c r="A4" s="121" t="s">
        <v>1</v>
      </c>
      <c r="B4" s="97">
        <v>4.4068175270884407</v>
      </c>
      <c r="C4" s="98">
        <v>4.5550328680944041</v>
      </c>
      <c r="D4" s="98">
        <v>4.6422208625126107</v>
      </c>
      <c r="E4" s="98">
        <v>4.653502925058981</v>
      </c>
      <c r="F4" s="98">
        <v>4.6441744209994198</v>
      </c>
      <c r="G4" s="98">
        <v>4.7377847493737271</v>
      </c>
      <c r="H4" s="99">
        <v>5.3601497605900112</v>
      </c>
      <c r="I4" s="98">
        <v>5.3887580493749896</v>
      </c>
      <c r="J4" s="98">
        <v>5.3645311154101414</v>
      </c>
      <c r="K4" s="98">
        <v>5.3541871880209557</v>
      </c>
      <c r="L4" s="98">
        <v>5.298855043977774</v>
      </c>
      <c r="M4" s="100">
        <v>5.2638841800348555</v>
      </c>
      <c r="N4" s="101">
        <v>4.558388042523009</v>
      </c>
      <c r="O4" s="102">
        <v>5.3278514954931069</v>
      </c>
      <c r="P4" s="103">
        <v>0.76946345297009788</v>
      </c>
    </row>
    <row r="5" spans="1:16" ht="21" customHeight="1">
      <c r="A5" s="122" t="s">
        <v>2</v>
      </c>
      <c r="B5" s="104">
        <v>6.5944633116271367</v>
      </c>
      <c r="C5" s="105">
        <v>6.701034484344742</v>
      </c>
      <c r="D5" s="105">
        <v>6.604692149729642</v>
      </c>
      <c r="E5" s="105">
        <v>6.3967408905732421</v>
      </c>
      <c r="F5" s="105">
        <v>6.2775470949921832</v>
      </c>
      <c r="G5" s="105">
        <v>6.1942948843613088</v>
      </c>
      <c r="H5" s="104">
        <v>7.2698571803605105</v>
      </c>
      <c r="I5" s="105">
        <v>7.2742436913679001</v>
      </c>
      <c r="J5" s="105">
        <v>7.0689972484714358</v>
      </c>
      <c r="K5" s="105">
        <v>6.7560602961325866</v>
      </c>
      <c r="L5" s="105">
        <v>6.4930395848289537</v>
      </c>
      <c r="M5" s="106">
        <v>6.3554474204414149</v>
      </c>
      <c r="N5" s="107">
        <v>6.4559371762282138</v>
      </c>
      <c r="O5" s="102">
        <v>6.9149576265171504</v>
      </c>
      <c r="P5" s="108">
        <v>0.45902045028893657</v>
      </c>
    </row>
    <row r="6" spans="1:16" ht="21" customHeight="1">
      <c r="A6" s="122" t="s">
        <v>3</v>
      </c>
      <c r="B6" s="104">
        <v>7.1895681047801325</v>
      </c>
      <c r="C6" s="105">
        <v>7.2914478801461469</v>
      </c>
      <c r="D6" s="105">
        <v>7.01916059237087</v>
      </c>
      <c r="E6" s="105">
        <v>6.4994717849968451</v>
      </c>
      <c r="F6" s="105">
        <v>6.1312693813462706</v>
      </c>
      <c r="G6" s="105">
        <v>5.9345450506116437</v>
      </c>
      <c r="H6" s="104">
        <v>7.9060023045497401</v>
      </c>
      <c r="I6" s="105">
        <v>7.8195905588117443</v>
      </c>
      <c r="J6" s="105">
        <v>7.3788109791634611</v>
      </c>
      <c r="K6" s="105">
        <v>6.7515385261899654</v>
      </c>
      <c r="L6" s="105">
        <v>6.2505984367081657</v>
      </c>
      <c r="M6" s="106">
        <v>5.9714299074160673</v>
      </c>
      <c r="N6" s="107">
        <v>6.7138092282055686</v>
      </c>
      <c r="O6" s="102">
        <v>7.1074502591318405</v>
      </c>
      <c r="P6" s="108">
        <v>0.3936410309262719</v>
      </c>
    </row>
    <row r="7" spans="1:16" ht="21" customHeight="1">
      <c r="A7" s="122" t="s">
        <v>4</v>
      </c>
      <c r="B7" s="104">
        <v>6.6157682321791214</v>
      </c>
      <c r="C7" s="105">
        <v>6.681282938076416</v>
      </c>
      <c r="D7" s="105">
        <v>6.548457089614665</v>
      </c>
      <c r="E7" s="105">
        <v>6.2155633223684212</v>
      </c>
      <c r="F7" s="105">
        <v>6.0671031895995453</v>
      </c>
      <c r="G7" s="105">
        <v>5.8727439237718917</v>
      </c>
      <c r="H7" s="104">
        <v>6.9326216857883187</v>
      </c>
      <c r="I7" s="105">
        <v>6.774705559978905</v>
      </c>
      <c r="J7" s="105">
        <v>6.3731221288747255</v>
      </c>
      <c r="K7" s="105">
        <v>5.9004143141791836</v>
      </c>
      <c r="L7" s="105">
        <v>5.6095279310282278</v>
      </c>
      <c r="M7" s="106">
        <v>5.479675893264722</v>
      </c>
      <c r="N7" s="107">
        <v>6.3390421692088994</v>
      </c>
      <c r="O7" s="102">
        <v>6.2589812132340397</v>
      </c>
      <c r="P7" s="108">
        <v>-8.0060955974859738E-2</v>
      </c>
    </row>
    <row r="8" spans="1:16" ht="21" customHeight="1">
      <c r="A8" s="122" t="s">
        <v>5</v>
      </c>
      <c r="B8" s="104">
        <v>9.1986927169064145</v>
      </c>
      <c r="C8" s="105">
        <v>9.3093451650340757</v>
      </c>
      <c r="D8" s="105">
        <v>9.2479679664337269</v>
      </c>
      <c r="E8" s="105">
        <v>9.0534087021054095</v>
      </c>
      <c r="F8" s="105">
        <v>8.80661169754468</v>
      </c>
      <c r="G8" s="105">
        <v>8.7183588518129511</v>
      </c>
      <c r="H8" s="104">
        <v>9.6937931302985163</v>
      </c>
      <c r="I8" s="105">
        <v>9.5310254098959728</v>
      </c>
      <c r="J8" s="105">
        <v>9.1518412464572645</v>
      </c>
      <c r="K8" s="105">
        <v>8.6348129539300693</v>
      </c>
      <c r="L8" s="105">
        <v>8.2179850377481269</v>
      </c>
      <c r="M8" s="106">
        <v>8.018627450980393</v>
      </c>
      <c r="N8" s="107">
        <v>9.0371967327614584</v>
      </c>
      <c r="O8" s="102">
        <v>8.9838373436203849</v>
      </c>
      <c r="P8" s="108">
        <v>-5.3359389141073521E-2</v>
      </c>
    </row>
    <row r="9" spans="1:16" ht="21" customHeight="1">
      <c r="A9" s="122" t="s">
        <v>6</v>
      </c>
      <c r="B9" s="104">
        <v>11.173529794088612</v>
      </c>
      <c r="C9" s="105">
        <v>11.32910936079443</v>
      </c>
      <c r="D9" s="105">
        <v>11.37613483035233</v>
      </c>
      <c r="E9" s="105">
        <v>11.236368135461406</v>
      </c>
      <c r="F9" s="105">
        <v>11.00660608438398</v>
      </c>
      <c r="G9" s="105">
        <v>10.875890846633753</v>
      </c>
      <c r="H9" s="104">
        <v>11.927252220499083</v>
      </c>
      <c r="I9" s="105">
        <v>11.891341438359223</v>
      </c>
      <c r="J9" s="105">
        <v>11.709380309398194</v>
      </c>
      <c r="K9" s="105">
        <v>11.322037537349484</v>
      </c>
      <c r="L9" s="105">
        <v>11.001142259668924</v>
      </c>
      <c r="M9" s="106">
        <v>10.822941659583472</v>
      </c>
      <c r="N9" s="107">
        <v>11.131732189539148</v>
      </c>
      <c r="O9" s="102">
        <v>11.499313367508719</v>
      </c>
      <c r="P9" s="108">
        <v>0.36758117796957102</v>
      </c>
    </row>
    <row r="10" spans="1:16" ht="21" customHeight="1">
      <c r="A10" s="122" t="s">
        <v>7</v>
      </c>
      <c r="B10" s="104">
        <v>8.2854177581851367</v>
      </c>
      <c r="C10" s="105">
        <v>8.4031816769615713</v>
      </c>
      <c r="D10" s="105">
        <v>8.4369983948635632</v>
      </c>
      <c r="E10" s="105">
        <v>8.3035382187268585</v>
      </c>
      <c r="F10" s="105">
        <v>8.0565527366335843</v>
      </c>
      <c r="G10" s="105">
        <v>7.8834986631599078</v>
      </c>
      <c r="H10" s="104">
        <v>8.8463980760916563</v>
      </c>
      <c r="I10" s="105">
        <v>8.8619576424454483</v>
      </c>
      <c r="J10" s="105">
        <v>8.7590969221868473</v>
      </c>
      <c r="K10" s="105">
        <v>8.4094190373548603</v>
      </c>
      <c r="L10" s="105">
        <v>8.0624218116971402</v>
      </c>
      <c r="M10" s="106">
        <v>7.8773889134050714</v>
      </c>
      <c r="N10" s="107">
        <v>8.2170197585656002</v>
      </c>
      <c r="O10" s="102">
        <v>8.5179085737938305</v>
      </c>
      <c r="P10" s="108">
        <v>0.3008888152282303</v>
      </c>
    </row>
    <row r="11" spans="1:16" ht="21" customHeight="1">
      <c r="A11" s="122" t="s">
        <v>8</v>
      </c>
      <c r="B11" s="104">
        <v>7.1343089745034591</v>
      </c>
      <c r="C11" s="105">
        <v>7.2491639918883717</v>
      </c>
      <c r="D11" s="105">
        <v>7.2042278724211508</v>
      </c>
      <c r="E11" s="105">
        <v>6.8701569720728823</v>
      </c>
      <c r="F11" s="105">
        <v>6.5811428987327778</v>
      </c>
      <c r="G11" s="105">
        <v>6.4436236884916411</v>
      </c>
      <c r="H11" s="104">
        <v>7.703826502880748</v>
      </c>
      <c r="I11" s="105">
        <v>7.7201152223524829</v>
      </c>
      <c r="J11" s="105">
        <v>7.4382415236933657</v>
      </c>
      <c r="K11" s="105">
        <v>6.8941918104035906</v>
      </c>
      <c r="L11" s="105">
        <v>6.4811429382199988</v>
      </c>
      <c r="M11" s="106">
        <v>6.2525274605169683</v>
      </c>
      <c r="N11" s="107">
        <v>6.9225349756065304</v>
      </c>
      <c r="O11" s="102">
        <v>7.1701932237177024</v>
      </c>
      <c r="P11" s="108">
        <v>0.24765824811117199</v>
      </c>
    </row>
    <row r="12" spans="1:16" ht="21" customHeight="1">
      <c r="A12" s="122" t="s">
        <v>9</v>
      </c>
      <c r="B12" s="104">
        <v>7.7193182465940824</v>
      </c>
      <c r="C12" s="105">
        <v>7.8454249046528286</v>
      </c>
      <c r="D12" s="105">
        <v>7.6795953841367517</v>
      </c>
      <c r="E12" s="105">
        <v>7.1911505840934549</v>
      </c>
      <c r="F12" s="105">
        <v>6.7720316094828457</v>
      </c>
      <c r="G12" s="105">
        <v>6.5158205403921396</v>
      </c>
      <c r="H12" s="104">
        <v>8.0867963458405043</v>
      </c>
      <c r="I12" s="105">
        <v>7.9448832708880275</v>
      </c>
      <c r="J12" s="105">
        <v>7.6523800754994928</v>
      </c>
      <c r="K12" s="105">
        <v>6.8713011778549422</v>
      </c>
      <c r="L12" s="105">
        <v>6.3347267539646133</v>
      </c>
      <c r="M12" s="106">
        <v>6.0706076671633342</v>
      </c>
      <c r="N12" s="107">
        <v>7.3298431388965568</v>
      </c>
      <c r="O12" s="102">
        <v>7.2750373269164941</v>
      </c>
      <c r="P12" s="108">
        <v>-5.4805811980062735E-2</v>
      </c>
    </row>
    <row r="13" spans="1:16" ht="21" customHeight="1">
      <c r="A13" s="122" t="s">
        <v>10</v>
      </c>
      <c r="B13" s="104">
        <v>8.2938102893890662</v>
      </c>
      <c r="C13" s="105">
        <v>8.3047935365979786</v>
      </c>
      <c r="D13" s="105">
        <v>8.1351181809287567</v>
      </c>
      <c r="E13" s="105">
        <v>7.4358471408132178</v>
      </c>
      <c r="F13" s="105">
        <v>6.9904502675770432</v>
      </c>
      <c r="G13" s="105">
        <v>6.8263590539639862</v>
      </c>
      <c r="H13" s="104">
        <v>8.6004518605853271</v>
      </c>
      <c r="I13" s="105">
        <v>8.4856992556812081</v>
      </c>
      <c r="J13" s="105">
        <v>8.0205130591859355</v>
      </c>
      <c r="K13" s="105">
        <v>7.2009666899604001</v>
      </c>
      <c r="L13" s="105">
        <v>6.7317246584164048</v>
      </c>
      <c r="M13" s="106">
        <v>6.546915622784212</v>
      </c>
      <c r="N13" s="107">
        <v>7.7315315630001384</v>
      </c>
      <c r="O13" s="102">
        <v>7.7231166568875702</v>
      </c>
      <c r="P13" s="108">
        <v>-8.4149061125682323E-3</v>
      </c>
    </row>
    <row r="14" spans="1:16" ht="21" customHeight="1">
      <c r="A14" s="122" t="s">
        <v>11</v>
      </c>
      <c r="B14" s="104">
        <v>8.7151790933462348</v>
      </c>
      <c r="C14" s="105">
        <v>8.793611524072162</v>
      </c>
      <c r="D14" s="105">
        <v>8.5755995355750283</v>
      </c>
      <c r="E14" s="105">
        <v>8.1653987606428533</v>
      </c>
      <c r="F14" s="105">
        <v>7.9028098515514467</v>
      </c>
      <c r="G14" s="105">
        <v>7.7858110876485238</v>
      </c>
      <c r="H14" s="104">
        <v>9.3671989639590549</v>
      </c>
      <c r="I14" s="105">
        <v>9.2717960942839497</v>
      </c>
      <c r="J14" s="105">
        <v>9.0750719735274448</v>
      </c>
      <c r="K14" s="105">
        <v>8.5423868291852827</v>
      </c>
      <c r="L14" s="105">
        <v>8.1562342395674676</v>
      </c>
      <c r="M14" s="106">
        <v>7.9838359999949136</v>
      </c>
      <c r="N14" s="107">
        <v>8.3531539989733172</v>
      </c>
      <c r="O14" s="102">
        <v>8.8121026730492655</v>
      </c>
      <c r="P14" s="108">
        <v>0.4589486740759483</v>
      </c>
    </row>
    <row r="15" spans="1:16" ht="21" customHeight="1">
      <c r="A15" s="122" t="s">
        <v>12</v>
      </c>
      <c r="B15" s="104">
        <v>9.8012694505171503</v>
      </c>
      <c r="C15" s="105">
        <v>9.9554074244339734</v>
      </c>
      <c r="D15" s="105">
        <v>9.7974644509954167</v>
      </c>
      <c r="E15" s="105">
        <v>9.2313690748097788</v>
      </c>
      <c r="F15" s="105">
        <v>8.791193575186929</v>
      </c>
      <c r="G15" s="105">
        <v>8.531106722562912</v>
      </c>
      <c r="H15" s="104">
        <v>10.478575118561714</v>
      </c>
      <c r="I15" s="105">
        <v>10.486166431409817</v>
      </c>
      <c r="J15" s="105">
        <v>10.054091862905105</v>
      </c>
      <c r="K15" s="105">
        <v>9.2767427744315256</v>
      </c>
      <c r="L15" s="105">
        <v>8.7722248694303513</v>
      </c>
      <c r="M15" s="106">
        <v>8.5302635457263296</v>
      </c>
      <c r="N15" s="107">
        <v>9.3845347896708606</v>
      </c>
      <c r="O15" s="102">
        <v>9.7043113775672705</v>
      </c>
      <c r="P15" s="108">
        <v>0.31977658789640984</v>
      </c>
    </row>
    <row r="16" spans="1:16" ht="21" customHeight="1">
      <c r="A16" s="122" t="s">
        <v>13</v>
      </c>
      <c r="B16" s="104">
        <v>8.5281751461624573</v>
      </c>
      <c r="C16" s="105">
        <v>8.6497186395099845</v>
      </c>
      <c r="D16" s="105">
        <v>8.57236195691749</v>
      </c>
      <c r="E16" s="105">
        <v>8.153032454158252</v>
      </c>
      <c r="F16" s="105">
        <v>7.740159468737577</v>
      </c>
      <c r="G16" s="105">
        <v>7.48102032339267</v>
      </c>
      <c r="H16" s="104">
        <v>8.7482365981459083</v>
      </c>
      <c r="I16" s="105">
        <v>8.672620368315954</v>
      </c>
      <c r="J16" s="105">
        <v>8.3432594761015508</v>
      </c>
      <c r="K16" s="105">
        <v>7.7400858802727956</v>
      </c>
      <c r="L16" s="105">
        <v>7.2655371514485338</v>
      </c>
      <c r="M16" s="106">
        <v>7.1198131612041289</v>
      </c>
      <c r="N16" s="107">
        <v>8.2154605179953055</v>
      </c>
      <c r="O16" s="102">
        <v>8.0832029347038414</v>
      </c>
      <c r="P16" s="108">
        <v>-0.13225758329146409</v>
      </c>
    </row>
    <row r="17" spans="1:16" ht="21" customHeight="1" thickBot="1">
      <c r="A17" s="112" t="s">
        <v>14</v>
      </c>
      <c r="B17" s="109">
        <v>9.808394967405567</v>
      </c>
      <c r="C17" s="110">
        <v>9.9925422624793203</v>
      </c>
      <c r="D17" s="110">
        <v>10.008173751965071</v>
      </c>
      <c r="E17" s="110">
        <v>9.7690298494178567</v>
      </c>
      <c r="F17" s="110">
        <v>9.5598044102637143</v>
      </c>
      <c r="G17" s="110">
        <v>9.4804278410278826</v>
      </c>
      <c r="H17" s="109">
        <v>10.917608559203876</v>
      </c>
      <c r="I17" s="110">
        <v>10.91758718769036</v>
      </c>
      <c r="J17" s="110">
        <v>10.717132334935444</v>
      </c>
      <c r="K17" s="110">
        <v>10.322284583004979</v>
      </c>
      <c r="L17" s="110">
        <v>9.9908057857447616</v>
      </c>
      <c r="M17" s="106">
        <v>9.8441485590332327</v>
      </c>
      <c r="N17" s="111">
        <v>9.7437611897877243</v>
      </c>
      <c r="O17" s="102">
        <v>10.503856132792826</v>
      </c>
      <c r="P17" s="108">
        <v>0.76009494300510205</v>
      </c>
    </row>
    <row r="18" spans="1:16" ht="21" customHeight="1" thickBot="1">
      <c r="A18" s="112" t="s">
        <v>15</v>
      </c>
      <c r="B18" s="113">
        <v>7.9656513887521925</v>
      </c>
      <c r="C18" s="114">
        <v>8.0857485049325319</v>
      </c>
      <c r="D18" s="114">
        <v>8.0058039375651227</v>
      </c>
      <c r="E18" s="114">
        <v>7.6996975319213314</v>
      </c>
      <c r="F18" s="114">
        <v>7.4577839553760974</v>
      </c>
      <c r="G18" s="114">
        <v>7.3358398034760501</v>
      </c>
      <c r="H18" s="113">
        <v>8.6268450567374302</v>
      </c>
      <c r="I18" s="114">
        <v>8.5836570264515029</v>
      </c>
      <c r="J18" s="114">
        <v>8.3358203224656826</v>
      </c>
      <c r="K18" s="115">
        <v>7.8843460940863848</v>
      </c>
      <c r="L18" s="115">
        <v>7.5381140001103191</v>
      </c>
      <c r="M18" s="116">
        <v>7.3720647090670468</v>
      </c>
      <c r="N18" s="111">
        <v>7.7609776532775276</v>
      </c>
      <c r="O18" s="117">
        <v>8.1236979420447657</v>
      </c>
      <c r="P18" s="118">
        <v>0.36272028876723805</v>
      </c>
    </row>
    <row r="19" spans="1:16" ht="21" customHeight="1">
      <c r="A19" s="120" t="s">
        <v>159</v>
      </c>
    </row>
    <row r="20" spans="1:16" ht="21" customHeight="1">
      <c r="A20" s="120"/>
    </row>
    <row r="21" spans="1:16" ht="21" customHeight="1">
      <c r="C21" s="119"/>
    </row>
    <row r="22" spans="1:16" ht="39" customHeight="1" thickBot="1">
      <c r="A22" s="477" t="s">
        <v>16</v>
      </c>
      <c r="B22" s="477"/>
      <c r="C22" s="477"/>
      <c r="D22" s="477"/>
      <c r="E22" s="477"/>
      <c r="F22" s="477"/>
      <c r="G22" s="477"/>
      <c r="H22" s="477"/>
      <c r="I22" s="477"/>
      <c r="J22" s="477"/>
      <c r="K22" s="477"/>
      <c r="L22" s="477"/>
      <c r="M22" s="477"/>
      <c r="N22" s="477"/>
      <c r="O22" s="477"/>
      <c r="P22" s="477"/>
    </row>
    <row r="23" spans="1:16" ht="21" customHeight="1" thickBot="1">
      <c r="A23" s="478" t="s">
        <v>270</v>
      </c>
      <c r="B23" s="480">
        <v>2013</v>
      </c>
      <c r="C23" s="481"/>
      <c r="D23" s="481"/>
      <c r="E23" s="481"/>
      <c r="F23" s="481"/>
      <c r="G23" s="481"/>
      <c r="H23" s="480">
        <v>2014</v>
      </c>
      <c r="I23" s="481"/>
      <c r="J23" s="481"/>
      <c r="K23" s="481"/>
      <c r="L23" s="481"/>
      <c r="M23" s="482"/>
      <c r="N23" s="483" t="s">
        <v>158</v>
      </c>
      <c r="O23" s="484"/>
      <c r="P23" s="485"/>
    </row>
    <row r="24" spans="1:16" ht="21" customHeight="1" thickBot="1">
      <c r="A24" s="479"/>
      <c r="B24" s="91">
        <v>1</v>
      </c>
      <c r="C24" s="92">
        <v>2</v>
      </c>
      <c r="D24" s="92">
        <v>3</v>
      </c>
      <c r="E24" s="92">
        <v>4</v>
      </c>
      <c r="F24" s="92">
        <v>5</v>
      </c>
      <c r="G24" s="92">
        <v>6</v>
      </c>
      <c r="H24" s="91">
        <v>1</v>
      </c>
      <c r="I24" s="92">
        <v>2</v>
      </c>
      <c r="J24" s="92">
        <v>3</v>
      </c>
      <c r="K24" s="92">
        <v>4</v>
      </c>
      <c r="L24" s="92">
        <v>5</v>
      </c>
      <c r="M24" s="93">
        <v>6</v>
      </c>
      <c r="N24" s="94">
        <v>2013</v>
      </c>
      <c r="O24" s="95">
        <v>2014</v>
      </c>
      <c r="P24" s="96" t="s">
        <v>154</v>
      </c>
    </row>
    <row r="25" spans="1:16" ht="21" customHeight="1">
      <c r="A25" s="121" t="s">
        <v>1</v>
      </c>
      <c r="B25" s="97">
        <v>38.771000000000001</v>
      </c>
      <c r="C25" s="98">
        <v>39.948999999999998</v>
      </c>
      <c r="D25" s="98">
        <v>40.762</v>
      </c>
      <c r="E25" s="98">
        <v>40.927999999999997</v>
      </c>
      <c r="F25" s="98">
        <v>40.893000000000001</v>
      </c>
      <c r="G25" s="98">
        <v>41.69</v>
      </c>
      <c r="H25" s="99">
        <v>46.841999999999999</v>
      </c>
      <c r="I25" s="98">
        <v>46.906999999999996</v>
      </c>
      <c r="J25" s="98">
        <v>46.768000000000001</v>
      </c>
      <c r="K25" s="98">
        <v>46.317999999999998</v>
      </c>
      <c r="L25" s="98">
        <v>45.874000000000002</v>
      </c>
      <c r="M25" s="100">
        <v>45.506999999999998</v>
      </c>
      <c r="N25" s="101">
        <v>40.088916666666663</v>
      </c>
      <c r="O25" s="102">
        <v>46.320583333333339</v>
      </c>
      <c r="P25" s="103">
        <v>6.2316666666666762</v>
      </c>
    </row>
    <row r="26" spans="1:16" ht="21" customHeight="1">
      <c r="A26" s="122" t="s">
        <v>2</v>
      </c>
      <c r="B26" s="104">
        <v>58.247</v>
      </c>
      <c r="C26" s="105">
        <v>59.134999999999998</v>
      </c>
      <c r="D26" s="105">
        <v>58.744</v>
      </c>
      <c r="E26" s="105">
        <v>57.161999999999999</v>
      </c>
      <c r="F26" s="105">
        <v>55.975000000000001</v>
      </c>
      <c r="G26" s="105">
        <v>55.399000000000001</v>
      </c>
      <c r="H26" s="104">
        <v>64.992999999999995</v>
      </c>
      <c r="I26" s="105">
        <v>65.119</v>
      </c>
      <c r="J26" s="105">
        <v>63.264000000000003</v>
      </c>
      <c r="K26" s="105">
        <v>60.198</v>
      </c>
      <c r="L26" s="105">
        <v>57.942</v>
      </c>
      <c r="M26" s="106">
        <v>56.698999999999998</v>
      </c>
      <c r="N26" s="107">
        <v>57.364666666666665</v>
      </c>
      <c r="O26" s="102">
        <v>61.784333333333336</v>
      </c>
      <c r="P26" s="108">
        <v>4.4196666666666715</v>
      </c>
    </row>
    <row r="27" spans="1:16" ht="21" customHeight="1">
      <c r="A27" s="122" t="s">
        <v>3</v>
      </c>
      <c r="B27" s="104">
        <v>32.225000000000001</v>
      </c>
      <c r="C27" s="105">
        <v>32.661999999999999</v>
      </c>
      <c r="D27" s="105">
        <v>31.434999999999999</v>
      </c>
      <c r="E27" s="105">
        <v>29.100999999999999</v>
      </c>
      <c r="F27" s="105">
        <v>27.497</v>
      </c>
      <c r="G27" s="105">
        <v>26.748999999999999</v>
      </c>
      <c r="H27" s="104">
        <v>35.093000000000004</v>
      </c>
      <c r="I27" s="105">
        <v>34.694000000000003</v>
      </c>
      <c r="J27" s="105">
        <v>32.738</v>
      </c>
      <c r="K27" s="105">
        <v>30.074000000000002</v>
      </c>
      <c r="L27" s="105">
        <v>27.934999999999999</v>
      </c>
      <c r="M27" s="106">
        <v>26.681999999999999</v>
      </c>
      <c r="N27" s="107">
        <v>30.113</v>
      </c>
      <c r="O27" s="102">
        <v>31.608416666666667</v>
      </c>
      <c r="P27" s="108">
        <v>1.4954166666666673</v>
      </c>
    </row>
    <row r="28" spans="1:16" ht="21" customHeight="1">
      <c r="A28" s="122" t="s">
        <v>4</v>
      </c>
      <c r="B28" s="104">
        <v>26.271000000000001</v>
      </c>
      <c r="C28" s="105">
        <v>26.530999999999999</v>
      </c>
      <c r="D28" s="105">
        <v>25.992000000000001</v>
      </c>
      <c r="E28" s="105">
        <v>24.724</v>
      </c>
      <c r="F28" s="105">
        <v>24.138000000000002</v>
      </c>
      <c r="G28" s="105">
        <v>23.58</v>
      </c>
      <c r="H28" s="104">
        <v>27.623999999999999</v>
      </c>
      <c r="I28" s="105">
        <v>26.99</v>
      </c>
      <c r="J28" s="105">
        <v>25.545000000000002</v>
      </c>
      <c r="K28" s="105">
        <v>23.567</v>
      </c>
      <c r="L28" s="105">
        <v>22.4</v>
      </c>
      <c r="M28" s="106">
        <v>21.814</v>
      </c>
      <c r="N28" s="107">
        <v>25.218</v>
      </c>
      <c r="O28" s="102">
        <v>24.981249999999999</v>
      </c>
      <c r="P28" s="108">
        <v>-0.23675000000000068</v>
      </c>
    </row>
    <row r="29" spans="1:16" ht="21" customHeight="1">
      <c r="A29" s="122" t="s">
        <v>5</v>
      </c>
      <c r="B29" s="104">
        <v>19.663</v>
      </c>
      <c r="C29" s="105">
        <v>19.864999999999998</v>
      </c>
      <c r="D29" s="105">
        <v>19.664999999999999</v>
      </c>
      <c r="E29" s="105">
        <v>19.154</v>
      </c>
      <c r="F29" s="105">
        <v>18.645</v>
      </c>
      <c r="G29" s="105">
        <v>18.513999999999999</v>
      </c>
      <c r="H29" s="104">
        <v>20.34</v>
      </c>
      <c r="I29" s="105">
        <v>20.001000000000001</v>
      </c>
      <c r="J29" s="105">
        <v>19.276</v>
      </c>
      <c r="K29" s="105">
        <v>18.260000000000002</v>
      </c>
      <c r="L29" s="105">
        <v>17.405000000000001</v>
      </c>
      <c r="M29" s="106">
        <v>16.984999999999999</v>
      </c>
      <c r="N29" s="107">
        <v>19.242416666666667</v>
      </c>
      <c r="O29" s="102">
        <v>18.929083333333331</v>
      </c>
      <c r="P29" s="108">
        <v>-0.31333333333333613</v>
      </c>
    </row>
    <row r="30" spans="1:16" ht="21" customHeight="1">
      <c r="A30" s="122" t="s">
        <v>6</v>
      </c>
      <c r="B30" s="104">
        <v>65.262</v>
      </c>
      <c r="C30" s="105">
        <v>66.012</v>
      </c>
      <c r="D30" s="105">
        <v>66.105999999999995</v>
      </c>
      <c r="E30" s="105">
        <v>65.102999999999994</v>
      </c>
      <c r="F30" s="105">
        <v>63.779000000000003</v>
      </c>
      <c r="G30" s="105">
        <v>63.037999999999997</v>
      </c>
      <c r="H30" s="104">
        <v>68.393000000000001</v>
      </c>
      <c r="I30" s="105">
        <v>67.977000000000004</v>
      </c>
      <c r="J30" s="105">
        <v>66.950999999999993</v>
      </c>
      <c r="K30" s="105">
        <v>64.819999999999993</v>
      </c>
      <c r="L30" s="105">
        <v>62.96</v>
      </c>
      <c r="M30" s="106">
        <v>61.844999999999999</v>
      </c>
      <c r="N30" s="107">
        <v>64.762583333333339</v>
      </c>
      <c r="O30" s="102">
        <v>65.822249999999997</v>
      </c>
      <c r="P30" s="108">
        <v>1.0596666666666579</v>
      </c>
    </row>
    <row r="31" spans="1:16" ht="21" customHeight="1">
      <c r="A31" s="122" t="s">
        <v>7</v>
      </c>
      <c r="B31" s="104">
        <v>25.716000000000001</v>
      </c>
      <c r="C31" s="105">
        <v>26.027999999999999</v>
      </c>
      <c r="D31" s="105">
        <v>26.087</v>
      </c>
      <c r="E31" s="105">
        <v>25.6</v>
      </c>
      <c r="F31" s="105">
        <v>24.832999999999998</v>
      </c>
      <c r="G31" s="105">
        <v>24.39</v>
      </c>
      <c r="H31" s="104">
        <v>27.068000000000001</v>
      </c>
      <c r="I31" s="105">
        <v>27.006</v>
      </c>
      <c r="J31" s="105">
        <v>26.692</v>
      </c>
      <c r="K31" s="105">
        <v>25.603000000000002</v>
      </c>
      <c r="L31" s="105">
        <v>24.606999999999999</v>
      </c>
      <c r="M31" s="106">
        <v>23.995000000000001</v>
      </c>
      <c r="N31" s="107">
        <v>25.425249999999998</v>
      </c>
      <c r="O31" s="102">
        <v>25.988</v>
      </c>
      <c r="P31" s="108">
        <v>0.56275000000000119</v>
      </c>
    </row>
    <row r="32" spans="1:16" ht="21" customHeight="1">
      <c r="A32" s="122" t="s">
        <v>8</v>
      </c>
      <c r="B32" s="104">
        <v>27.3</v>
      </c>
      <c r="C32" s="105">
        <v>27.696999999999999</v>
      </c>
      <c r="D32" s="105">
        <v>27.48</v>
      </c>
      <c r="E32" s="105">
        <v>26.164000000000001</v>
      </c>
      <c r="F32" s="105">
        <v>25.076000000000001</v>
      </c>
      <c r="G32" s="105">
        <v>24.597999999999999</v>
      </c>
      <c r="H32" s="104">
        <v>29.126000000000001</v>
      </c>
      <c r="I32" s="105">
        <v>29.036999999999999</v>
      </c>
      <c r="J32" s="105">
        <v>28.02</v>
      </c>
      <c r="K32" s="105">
        <v>25.998999999999999</v>
      </c>
      <c r="L32" s="105">
        <v>24.434999999999999</v>
      </c>
      <c r="M32" s="106">
        <v>23.54</v>
      </c>
      <c r="N32" s="107">
        <v>26.436833333333333</v>
      </c>
      <c r="O32" s="102">
        <v>27.037666666666667</v>
      </c>
      <c r="P32" s="108">
        <v>0.600833333333334</v>
      </c>
    </row>
    <row r="33" spans="1:16" ht="21" customHeight="1">
      <c r="A33" s="122" t="s">
        <v>9</v>
      </c>
      <c r="B33" s="104">
        <v>27.582999999999998</v>
      </c>
      <c r="C33" s="105">
        <v>27.978000000000002</v>
      </c>
      <c r="D33" s="105">
        <v>27.379000000000001</v>
      </c>
      <c r="E33" s="105">
        <v>25.614000000000001</v>
      </c>
      <c r="F33" s="105">
        <v>24.132999999999999</v>
      </c>
      <c r="G33" s="105">
        <v>23.312000000000001</v>
      </c>
      <c r="H33" s="104">
        <v>28.605</v>
      </c>
      <c r="I33" s="105">
        <v>28.129000000000001</v>
      </c>
      <c r="J33" s="105">
        <v>27.206</v>
      </c>
      <c r="K33" s="105">
        <v>24.437999999999999</v>
      </c>
      <c r="L33" s="105">
        <v>22.545000000000002</v>
      </c>
      <c r="M33" s="106">
        <v>21.600999999999999</v>
      </c>
      <c r="N33" s="107">
        <v>26.162500000000001</v>
      </c>
      <c r="O33" s="102">
        <v>25.818166666666666</v>
      </c>
      <c r="P33" s="108">
        <v>-0.34433333333333493</v>
      </c>
    </row>
    <row r="34" spans="1:16" ht="21" customHeight="1">
      <c r="A34" s="122" t="s">
        <v>10</v>
      </c>
      <c r="B34" s="104">
        <v>29.175999999999998</v>
      </c>
      <c r="C34" s="105">
        <v>29.186</v>
      </c>
      <c r="D34" s="105">
        <v>28.558</v>
      </c>
      <c r="E34" s="105">
        <v>26.030999999999999</v>
      </c>
      <c r="F34" s="105">
        <v>24.507000000000001</v>
      </c>
      <c r="G34" s="105">
        <v>24.189</v>
      </c>
      <c r="H34" s="104">
        <v>30.207999999999998</v>
      </c>
      <c r="I34" s="105">
        <v>29.681000000000001</v>
      </c>
      <c r="J34" s="105">
        <v>28.251999999999999</v>
      </c>
      <c r="K34" s="105">
        <v>25.417000000000002</v>
      </c>
      <c r="L34" s="105">
        <v>23.696999999999999</v>
      </c>
      <c r="M34" s="106">
        <v>22.92</v>
      </c>
      <c r="N34" s="107">
        <v>27.172333333333331</v>
      </c>
      <c r="O34" s="102">
        <v>27.144500000000001</v>
      </c>
      <c r="P34" s="108">
        <v>-2.7833333333330046E-2</v>
      </c>
    </row>
    <row r="35" spans="1:16" ht="21" customHeight="1">
      <c r="A35" s="122" t="s">
        <v>11</v>
      </c>
      <c r="B35" s="104">
        <v>70.686999999999998</v>
      </c>
      <c r="C35" s="105">
        <v>71.215000000000003</v>
      </c>
      <c r="D35" s="105">
        <v>69.491</v>
      </c>
      <c r="E35" s="105">
        <v>66.272999999999996</v>
      </c>
      <c r="F35" s="105">
        <v>64.150000000000006</v>
      </c>
      <c r="G35" s="105">
        <v>63.427</v>
      </c>
      <c r="H35" s="104">
        <v>75.378</v>
      </c>
      <c r="I35" s="105">
        <v>74.822999999999993</v>
      </c>
      <c r="J35" s="105">
        <v>73.2</v>
      </c>
      <c r="K35" s="105">
        <v>68.885000000000005</v>
      </c>
      <c r="L35" s="105">
        <v>65.88</v>
      </c>
      <c r="M35" s="106">
        <v>64.358999999999995</v>
      </c>
      <c r="N35" s="107">
        <v>67.791166666666669</v>
      </c>
      <c r="O35" s="102">
        <v>71.055083333333329</v>
      </c>
      <c r="P35" s="108">
        <v>3.2639166666666597</v>
      </c>
    </row>
    <row r="36" spans="1:16" ht="21" customHeight="1">
      <c r="A36" s="122" t="s">
        <v>12</v>
      </c>
      <c r="B36" s="104">
        <v>43.973999999999997</v>
      </c>
      <c r="C36" s="105">
        <v>44.555</v>
      </c>
      <c r="D36" s="105">
        <v>43.808999999999997</v>
      </c>
      <c r="E36" s="105">
        <v>41.231000000000002</v>
      </c>
      <c r="F36" s="105">
        <v>39.265000000000001</v>
      </c>
      <c r="G36" s="105">
        <v>38.323</v>
      </c>
      <c r="H36" s="104">
        <v>46.404000000000003</v>
      </c>
      <c r="I36" s="105">
        <v>46.314</v>
      </c>
      <c r="J36" s="105">
        <v>44.645000000000003</v>
      </c>
      <c r="K36" s="105">
        <v>41.402000000000001</v>
      </c>
      <c r="L36" s="105">
        <v>39.131</v>
      </c>
      <c r="M36" s="106">
        <v>38.079000000000001</v>
      </c>
      <c r="N36" s="107">
        <v>42.027749999999997</v>
      </c>
      <c r="O36" s="102">
        <v>43.102916666666665</v>
      </c>
      <c r="P36" s="108">
        <v>1.0751666666666679</v>
      </c>
    </row>
    <row r="37" spans="1:16" ht="21" customHeight="1">
      <c r="A37" s="122" t="s">
        <v>13</v>
      </c>
      <c r="B37" s="104">
        <v>34.844999999999999</v>
      </c>
      <c r="C37" s="105">
        <v>35.29</v>
      </c>
      <c r="D37" s="105">
        <v>34.912999999999997</v>
      </c>
      <c r="E37" s="105">
        <v>33.140999999999998</v>
      </c>
      <c r="F37" s="105">
        <v>31.454000000000001</v>
      </c>
      <c r="G37" s="105">
        <v>30.707999999999998</v>
      </c>
      <c r="H37" s="104">
        <v>35.485999999999997</v>
      </c>
      <c r="I37" s="105">
        <v>35.093000000000004</v>
      </c>
      <c r="J37" s="105">
        <v>33.920999999999999</v>
      </c>
      <c r="K37" s="105">
        <v>31.558</v>
      </c>
      <c r="L37" s="105">
        <v>29.574000000000002</v>
      </c>
      <c r="M37" s="106">
        <v>28.899000000000001</v>
      </c>
      <c r="N37" s="107">
        <v>33.507833333333338</v>
      </c>
      <c r="O37" s="102">
        <v>32.845083333333335</v>
      </c>
      <c r="P37" s="108">
        <v>-0.66275000000000261</v>
      </c>
    </row>
    <row r="38" spans="1:16" ht="21" customHeight="1" thickBot="1">
      <c r="A38" s="112" t="s">
        <v>14</v>
      </c>
      <c r="B38" s="109">
        <v>86.088999999999999</v>
      </c>
      <c r="C38" s="110">
        <v>87.58</v>
      </c>
      <c r="D38" s="110">
        <v>87.346999999999994</v>
      </c>
      <c r="E38" s="110">
        <v>85.001999999999995</v>
      </c>
      <c r="F38" s="110">
        <v>83.117999999999995</v>
      </c>
      <c r="G38" s="110">
        <v>82.555999999999997</v>
      </c>
      <c r="H38" s="109">
        <v>93.713999999999999</v>
      </c>
      <c r="I38" s="110">
        <v>93.619</v>
      </c>
      <c r="J38" s="110">
        <v>91.837000000000003</v>
      </c>
      <c r="K38" s="110">
        <v>88.369</v>
      </c>
      <c r="L38" s="110">
        <v>85.587999999999994</v>
      </c>
      <c r="M38" s="106">
        <v>84.254000000000005</v>
      </c>
      <c r="N38" s="111">
        <v>85.160583333333335</v>
      </c>
      <c r="O38" s="102">
        <v>90.040333333333322</v>
      </c>
      <c r="P38" s="108">
        <v>4.8797499999999872</v>
      </c>
    </row>
    <row r="39" spans="1:16" ht="21" customHeight="1" thickBot="1">
      <c r="A39" s="112" t="s">
        <v>15</v>
      </c>
      <c r="B39" s="113">
        <v>585.80899999999997</v>
      </c>
      <c r="C39" s="114">
        <v>593.68299999999999</v>
      </c>
      <c r="D39" s="114">
        <v>587.76800000000003</v>
      </c>
      <c r="E39" s="114">
        <v>565.22799999999995</v>
      </c>
      <c r="F39" s="114">
        <v>547.46299999999997</v>
      </c>
      <c r="G39" s="114">
        <v>540.47299999999996</v>
      </c>
      <c r="H39" s="113">
        <v>629.274</v>
      </c>
      <c r="I39" s="114">
        <v>625.39</v>
      </c>
      <c r="J39" s="114">
        <v>608.31500000000005</v>
      </c>
      <c r="K39" s="115">
        <v>574.90800000000002</v>
      </c>
      <c r="L39" s="115">
        <v>549.97299999999996</v>
      </c>
      <c r="M39" s="116">
        <v>537.17899999999997</v>
      </c>
      <c r="N39" s="111">
        <v>570.47383333333335</v>
      </c>
      <c r="O39" s="117">
        <v>592.47766666666666</v>
      </c>
      <c r="P39" s="118">
        <v>22.003833333333318</v>
      </c>
    </row>
    <row r="40" spans="1:16" ht="21" customHeight="1">
      <c r="A40" s="120" t="s">
        <v>159</v>
      </c>
      <c r="M40" s="119"/>
    </row>
    <row r="41" spans="1:16" ht="21" customHeight="1">
      <c r="A41" s="120"/>
      <c r="M41" s="119"/>
    </row>
    <row r="42" spans="1:16" ht="39" customHeight="1" thickBot="1">
      <c r="A42" s="477" t="s">
        <v>155</v>
      </c>
      <c r="B42" s="477"/>
      <c r="C42" s="477"/>
      <c r="D42" s="477"/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</row>
    <row r="43" spans="1:16" ht="21" customHeight="1" thickBot="1">
      <c r="A43" s="478" t="s">
        <v>270</v>
      </c>
      <c r="B43" s="480">
        <v>2013</v>
      </c>
      <c r="C43" s="481"/>
      <c r="D43" s="481"/>
      <c r="E43" s="481"/>
      <c r="F43" s="481"/>
      <c r="G43" s="481"/>
      <c r="H43" s="480">
        <v>2014</v>
      </c>
      <c r="I43" s="481"/>
      <c r="J43" s="481"/>
      <c r="K43" s="481"/>
      <c r="L43" s="481"/>
      <c r="M43" s="482"/>
      <c r="N43" s="483" t="s">
        <v>158</v>
      </c>
      <c r="O43" s="484"/>
      <c r="P43" s="485"/>
    </row>
    <row r="44" spans="1:16" ht="21" customHeight="1" thickBot="1">
      <c r="A44" s="479"/>
      <c r="B44" s="91">
        <v>1</v>
      </c>
      <c r="C44" s="92">
        <v>2</v>
      </c>
      <c r="D44" s="92">
        <v>3</v>
      </c>
      <c r="E44" s="92">
        <v>4</v>
      </c>
      <c r="F44" s="92">
        <v>5</v>
      </c>
      <c r="G44" s="92">
        <v>6</v>
      </c>
      <c r="H44" s="91">
        <v>1</v>
      </c>
      <c r="I44" s="92">
        <v>2</v>
      </c>
      <c r="J44" s="92">
        <v>3</v>
      </c>
      <c r="K44" s="92">
        <v>4</v>
      </c>
      <c r="L44" s="92">
        <v>5</v>
      </c>
      <c r="M44" s="93">
        <v>6</v>
      </c>
      <c r="N44" s="94">
        <v>2013</v>
      </c>
      <c r="O44" s="95">
        <v>2014</v>
      </c>
      <c r="P44" s="96" t="s">
        <v>154</v>
      </c>
    </row>
    <row r="45" spans="1:16" ht="21" customHeight="1">
      <c r="A45" s="121" t="s">
        <v>1</v>
      </c>
      <c r="B45" s="97">
        <v>8.4239999999999995</v>
      </c>
      <c r="C45" s="98">
        <v>8.6319999999999997</v>
      </c>
      <c r="D45" s="98">
        <v>8.7669999999999995</v>
      </c>
      <c r="E45" s="98">
        <v>9.7850000000000001</v>
      </c>
      <c r="F45" s="98">
        <v>9.8049999999999997</v>
      </c>
      <c r="G45" s="98">
        <v>9.8279999999999994</v>
      </c>
      <c r="H45" s="99">
        <v>9.9179999999999993</v>
      </c>
      <c r="I45" s="98">
        <v>10.172000000000001</v>
      </c>
      <c r="J45" s="98">
        <v>9.8849999999999998</v>
      </c>
      <c r="K45" s="98">
        <v>9.9990000000000006</v>
      </c>
      <c r="L45" s="98">
        <v>10.151</v>
      </c>
      <c r="M45" s="100">
        <v>9.7100000000000009</v>
      </c>
      <c r="N45" s="101">
        <v>9.0471666666666692</v>
      </c>
      <c r="O45" s="102">
        <v>9.9618333333333347</v>
      </c>
      <c r="P45" s="103">
        <v>0.91466666666666896</v>
      </c>
    </row>
    <row r="46" spans="1:16" ht="21" customHeight="1">
      <c r="A46" s="122" t="s">
        <v>2</v>
      </c>
      <c r="B46" s="104">
        <v>14.42</v>
      </c>
      <c r="C46" s="105">
        <v>15.148999999999999</v>
      </c>
      <c r="D46" s="105">
        <v>14.28</v>
      </c>
      <c r="E46" s="105">
        <v>14.071999999999999</v>
      </c>
      <c r="F46" s="105">
        <v>13.21</v>
      </c>
      <c r="G46" s="105">
        <v>12.912000000000001</v>
      </c>
      <c r="H46" s="104">
        <v>16.742999999999999</v>
      </c>
      <c r="I46" s="105">
        <v>16.998999999999999</v>
      </c>
      <c r="J46" s="105">
        <v>15.404</v>
      </c>
      <c r="K46" s="105">
        <v>13.763</v>
      </c>
      <c r="L46" s="105">
        <v>12.843999999999999</v>
      </c>
      <c r="M46" s="106">
        <v>11.95</v>
      </c>
      <c r="N46" s="107">
        <v>13.927916666666667</v>
      </c>
      <c r="O46" s="102">
        <v>14.8025</v>
      </c>
      <c r="P46" s="108">
        <v>0.87458333333333371</v>
      </c>
    </row>
    <row r="47" spans="1:16" ht="21" customHeight="1">
      <c r="A47" s="122" t="s">
        <v>3</v>
      </c>
      <c r="B47" s="104">
        <v>9.5429999999999993</v>
      </c>
      <c r="C47" s="105">
        <v>10.347</v>
      </c>
      <c r="D47" s="105">
        <v>8.8360000000000003</v>
      </c>
      <c r="E47" s="105">
        <v>7.5279999999999996</v>
      </c>
      <c r="F47" s="105">
        <v>6.4530000000000003</v>
      </c>
      <c r="G47" s="105">
        <v>5.9779999999999998</v>
      </c>
      <c r="H47" s="104">
        <v>11.148</v>
      </c>
      <c r="I47" s="105">
        <v>11.189</v>
      </c>
      <c r="J47" s="105">
        <v>9.5289999999999999</v>
      </c>
      <c r="K47" s="105">
        <v>7.6710000000000003</v>
      </c>
      <c r="L47" s="105">
        <v>6.6420000000000003</v>
      </c>
      <c r="M47" s="106">
        <v>6.0270000000000001</v>
      </c>
      <c r="N47" s="107">
        <v>8.1644166666666678</v>
      </c>
      <c r="O47" s="102">
        <v>8.8260000000000005</v>
      </c>
      <c r="P47" s="108">
        <v>0.66158333333333275</v>
      </c>
    </row>
    <row r="48" spans="1:16" ht="21" customHeight="1">
      <c r="A48" s="122" t="s">
        <v>4</v>
      </c>
      <c r="B48" s="104">
        <v>7.2690000000000001</v>
      </c>
      <c r="C48" s="105">
        <v>7.7309999999999999</v>
      </c>
      <c r="D48" s="105">
        <v>6.9560000000000004</v>
      </c>
      <c r="E48" s="105">
        <v>6.2869999999999999</v>
      </c>
      <c r="F48" s="105">
        <v>5.8890000000000002</v>
      </c>
      <c r="G48" s="105">
        <v>5.64</v>
      </c>
      <c r="H48" s="104">
        <v>7.24</v>
      </c>
      <c r="I48" s="105">
        <v>7.6879999999999997</v>
      </c>
      <c r="J48" s="105">
        <v>6.62</v>
      </c>
      <c r="K48" s="105">
        <v>5.5369999999999999</v>
      </c>
      <c r="L48" s="105">
        <v>4.9560000000000004</v>
      </c>
      <c r="M48" s="106">
        <v>4.718</v>
      </c>
      <c r="N48" s="107">
        <v>6.5820833333333333</v>
      </c>
      <c r="O48" s="102">
        <v>6.2283333333333326</v>
      </c>
      <c r="P48" s="108">
        <v>-0.35375000000000068</v>
      </c>
    </row>
    <row r="49" spans="1:16" ht="21" customHeight="1">
      <c r="A49" s="122" t="s">
        <v>5</v>
      </c>
      <c r="B49" s="104">
        <v>3.6110000000000002</v>
      </c>
      <c r="C49" s="105">
        <v>3.6930000000000001</v>
      </c>
      <c r="D49" s="105">
        <v>3.4769999999999999</v>
      </c>
      <c r="E49" s="105">
        <v>3.371</v>
      </c>
      <c r="F49" s="105">
        <v>3.0870000000000002</v>
      </c>
      <c r="G49" s="105">
        <v>2.9279999999999999</v>
      </c>
      <c r="H49" s="104">
        <v>3.9969999999999999</v>
      </c>
      <c r="I49" s="105">
        <v>3.9390000000000001</v>
      </c>
      <c r="J49" s="105">
        <v>3.5030000000000001</v>
      </c>
      <c r="K49" s="105">
        <v>3.0529999999999999</v>
      </c>
      <c r="L49" s="105">
        <v>2.7589999999999999</v>
      </c>
      <c r="M49" s="106">
        <v>2.5609999999999999</v>
      </c>
      <c r="N49" s="107">
        <v>3.3654166666666665</v>
      </c>
      <c r="O49" s="102">
        <v>3.3574999999999999</v>
      </c>
      <c r="P49" s="108">
        <v>-7.9166666666665719E-3</v>
      </c>
    </row>
    <row r="50" spans="1:16" ht="21" customHeight="1">
      <c r="A50" s="122" t="s">
        <v>6</v>
      </c>
      <c r="B50" s="104">
        <v>11.593999999999999</v>
      </c>
      <c r="C50" s="105">
        <v>12.172000000000001</v>
      </c>
      <c r="D50" s="105">
        <v>11.579000000000001</v>
      </c>
      <c r="E50" s="105">
        <v>11.778</v>
      </c>
      <c r="F50" s="105">
        <v>11.032999999999999</v>
      </c>
      <c r="G50" s="105">
        <v>10.358000000000001</v>
      </c>
      <c r="H50" s="104">
        <v>11.675000000000001</v>
      </c>
      <c r="I50" s="105">
        <v>11.775</v>
      </c>
      <c r="J50" s="105">
        <v>10.914</v>
      </c>
      <c r="K50" s="105">
        <v>10.242000000000001</v>
      </c>
      <c r="L50" s="105">
        <v>9.5790000000000006</v>
      </c>
      <c r="M50" s="106">
        <v>8.9339999999999993</v>
      </c>
      <c r="N50" s="107">
        <v>11.342499999999999</v>
      </c>
      <c r="O50" s="102">
        <v>10.62175</v>
      </c>
      <c r="P50" s="108">
        <v>-0.72074999999999889</v>
      </c>
    </row>
    <row r="51" spans="1:16" ht="21" customHeight="1">
      <c r="A51" s="122" t="s">
        <v>7</v>
      </c>
      <c r="B51" s="104">
        <v>5.4320000000000004</v>
      </c>
      <c r="C51" s="105">
        <v>5.726</v>
      </c>
      <c r="D51" s="105">
        <v>5.625</v>
      </c>
      <c r="E51" s="105">
        <v>5.62</v>
      </c>
      <c r="F51" s="105">
        <v>5.19</v>
      </c>
      <c r="G51" s="105">
        <v>4.9370000000000003</v>
      </c>
      <c r="H51" s="104">
        <v>6.1980000000000004</v>
      </c>
      <c r="I51" s="105">
        <v>6.2080000000000002</v>
      </c>
      <c r="J51" s="105">
        <v>5.7869999999999999</v>
      </c>
      <c r="K51" s="105">
        <v>5.3040000000000003</v>
      </c>
      <c r="L51" s="105">
        <v>4.9429999999999996</v>
      </c>
      <c r="M51" s="106">
        <v>4.6349999999999998</v>
      </c>
      <c r="N51" s="107">
        <v>5.3845833333333326</v>
      </c>
      <c r="O51" s="102">
        <v>5.5411666666666672</v>
      </c>
      <c r="P51" s="108">
        <v>0.15658333333333463</v>
      </c>
    </row>
    <row r="52" spans="1:16" ht="21" customHeight="1">
      <c r="A52" s="122" t="s">
        <v>8</v>
      </c>
      <c r="B52" s="104">
        <v>7.5119999999999996</v>
      </c>
      <c r="C52" s="105">
        <v>7.93</v>
      </c>
      <c r="D52" s="105">
        <v>7.3550000000000004</v>
      </c>
      <c r="E52" s="105">
        <v>7.0250000000000004</v>
      </c>
      <c r="F52" s="105">
        <v>6.2430000000000003</v>
      </c>
      <c r="G52" s="105">
        <v>5.8</v>
      </c>
      <c r="H52" s="104">
        <v>8.0220000000000002</v>
      </c>
      <c r="I52" s="105">
        <v>8.1760000000000002</v>
      </c>
      <c r="J52" s="105">
        <v>7.3140000000000001</v>
      </c>
      <c r="K52" s="105">
        <v>6.1139999999999999</v>
      </c>
      <c r="L52" s="105">
        <v>5.3959999999999999</v>
      </c>
      <c r="M52" s="106">
        <v>4.9379999999999997</v>
      </c>
      <c r="N52" s="107">
        <v>6.9954999999999998</v>
      </c>
      <c r="O52" s="102">
        <v>6.785333333333333</v>
      </c>
      <c r="P52" s="108">
        <v>-0.21016666666666683</v>
      </c>
    </row>
    <row r="53" spans="1:16" ht="21" customHeight="1">
      <c r="A53" s="122" t="s">
        <v>9</v>
      </c>
      <c r="B53" s="104">
        <v>7.5369999999999999</v>
      </c>
      <c r="C53" s="105">
        <v>8.2479999999999993</v>
      </c>
      <c r="D53" s="105">
        <v>7.423</v>
      </c>
      <c r="E53" s="105">
        <v>6.55</v>
      </c>
      <c r="F53" s="105">
        <v>5.7889999999999997</v>
      </c>
      <c r="G53" s="105">
        <v>5.2850000000000001</v>
      </c>
      <c r="H53" s="104">
        <v>8.4920000000000009</v>
      </c>
      <c r="I53" s="105">
        <v>8.4879999999999995</v>
      </c>
      <c r="J53" s="105">
        <v>7.6609999999999996</v>
      </c>
      <c r="K53" s="105">
        <v>6.0419999999999998</v>
      </c>
      <c r="L53" s="105">
        <v>5.13</v>
      </c>
      <c r="M53" s="106">
        <v>4.6059999999999999</v>
      </c>
      <c r="N53" s="107">
        <v>6.8241666666666667</v>
      </c>
      <c r="O53" s="102">
        <v>6.8392499999999998</v>
      </c>
      <c r="P53" s="108">
        <v>1.5083333333333115E-2</v>
      </c>
    </row>
    <row r="54" spans="1:16" ht="21" customHeight="1">
      <c r="A54" s="122" t="s">
        <v>10</v>
      </c>
      <c r="B54" s="104">
        <v>8.9420000000000002</v>
      </c>
      <c r="C54" s="105">
        <v>8.8439999999999994</v>
      </c>
      <c r="D54" s="105">
        <v>7.8730000000000002</v>
      </c>
      <c r="E54" s="105">
        <v>6.6050000000000004</v>
      </c>
      <c r="F54" s="105">
        <v>5.48</v>
      </c>
      <c r="G54" s="105">
        <v>5.173</v>
      </c>
      <c r="H54" s="104">
        <v>9.1769999999999996</v>
      </c>
      <c r="I54" s="105">
        <v>9.2289999999999992</v>
      </c>
      <c r="J54" s="105">
        <v>8.0079999999999991</v>
      </c>
      <c r="K54" s="105">
        <v>6.016</v>
      </c>
      <c r="L54" s="105">
        <v>5.0410000000000004</v>
      </c>
      <c r="M54" s="106">
        <v>4.6349999999999998</v>
      </c>
      <c r="N54" s="107">
        <v>7.282</v>
      </c>
      <c r="O54" s="102">
        <v>7.2251666666666674</v>
      </c>
      <c r="P54" s="108">
        <v>-5.6833333333332625E-2</v>
      </c>
    </row>
    <row r="55" spans="1:16" ht="21" customHeight="1">
      <c r="A55" s="122" t="s">
        <v>11</v>
      </c>
      <c r="B55" s="104">
        <v>16.849</v>
      </c>
      <c r="C55" s="105">
        <v>17.07</v>
      </c>
      <c r="D55" s="105">
        <v>14.925000000000001</v>
      </c>
      <c r="E55" s="105">
        <v>14.14</v>
      </c>
      <c r="F55" s="105">
        <v>12.654</v>
      </c>
      <c r="G55" s="105">
        <v>12.096</v>
      </c>
      <c r="H55" s="104">
        <v>18.437999999999999</v>
      </c>
      <c r="I55" s="105">
        <v>18.616</v>
      </c>
      <c r="J55" s="105">
        <v>16.63</v>
      </c>
      <c r="K55" s="105">
        <v>13.975</v>
      </c>
      <c r="L55" s="105">
        <v>12.454000000000001</v>
      </c>
      <c r="M55" s="106">
        <v>11.416</v>
      </c>
      <c r="N55" s="107">
        <v>14.703833333333334</v>
      </c>
      <c r="O55" s="102">
        <v>15.513583333333333</v>
      </c>
      <c r="P55" s="108">
        <v>0.8097499999999993</v>
      </c>
    </row>
    <row r="56" spans="1:16" ht="21" customHeight="1">
      <c r="A56" s="122" t="s">
        <v>12</v>
      </c>
      <c r="B56" s="104">
        <v>10.614000000000001</v>
      </c>
      <c r="C56" s="105">
        <v>10.944000000000001</v>
      </c>
      <c r="D56" s="105">
        <v>9.7729999999999997</v>
      </c>
      <c r="E56" s="105">
        <v>8.8190000000000008</v>
      </c>
      <c r="F56" s="105">
        <v>7.7560000000000002</v>
      </c>
      <c r="G56" s="105">
        <v>7.1470000000000002</v>
      </c>
      <c r="H56" s="104">
        <v>11.7</v>
      </c>
      <c r="I56" s="105">
        <v>11.742000000000001</v>
      </c>
      <c r="J56" s="105">
        <v>10.377000000000001</v>
      </c>
      <c r="K56" s="105">
        <v>8.44</v>
      </c>
      <c r="L56" s="105">
        <v>7.2519999999999998</v>
      </c>
      <c r="M56" s="106">
        <v>6.548</v>
      </c>
      <c r="N56" s="107">
        <v>9.2226666666666652</v>
      </c>
      <c r="O56" s="102">
        <v>9.492916666666666</v>
      </c>
      <c r="P56" s="108">
        <v>0.27025000000000077</v>
      </c>
    </row>
    <row r="57" spans="1:16" ht="21" customHeight="1">
      <c r="A57" s="122" t="s">
        <v>13</v>
      </c>
      <c r="B57" s="104">
        <v>8.8919999999999995</v>
      </c>
      <c r="C57" s="105">
        <v>9.35</v>
      </c>
      <c r="D57" s="105">
        <v>8.7929999999999993</v>
      </c>
      <c r="E57" s="105">
        <v>8.2910000000000004</v>
      </c>
      <c r="F57" s="105">
        <v>7.1420000000000003</v>
      </c>
      <c r="G57" s="105">
        <v>6.49</v>
      </c>
      <c r="H57" s="104">
        <v>9.2100000000000009</v>
      </c>
      <c r="I57" s="105">
        <v>9.4600000000000009</v>
      </c>
      <c r="J57" s="105">
        <v>8.4629999999999992</v>
      </c>
      <c r="K57" s="105">
        <v>7.2839999999999998</v>
      </c>
      <c r="L57" s="105">
        <v>6.3659999999999997</v>
      </c>
      <c r="M57" s="106">
        <v>5.8970000000000002</v>
      </c>
      <c r="N57" s="107">
        <v>8.1769166666666671</v>
      </c>
      <c r="O57" s="102">
        <v>7.8433333333333328</v>
      </c>
      <c r="P57" s="108">
        <v>-0.33358333333333423</v>
      </c>
    </row>
    <row r="58" spans="1:16" ht="21" customHeight="1" thickBot="1">
      <c r="A58" s="112" t="s">
        <v>14</v>
      </c>
      <c r="B58" s="109">
        <v>17.465</v>
      </c>
      <c r="C58" s="110">
        <v>17.923999999999999</v>
      </c>
      <c r="D58" s="110">
        <v>16.736000000000001</v>
      </c>
      <c r="E58" s="110">
        <v>14.173</v>
      </c>
      <c r="F58" s="110">
        <v>14.853999999999999</v>
      </c>
      <c r="G58" s="110">
        <v>14.339</v>
      </c>
      <c r="H58" s="109">
        <v>18.57</v>
      </c>
      <c r="I58" s="110">
        <v>18.826000000000001</v>
      </c>
      <c r="J58" s="110">
        <v>17.196000000000002</v>
      </c>
      <c r="K58" s="110">
        <v>15.619</v>
      </c>
      <c r="L58" s="110">
        <v>14.467000000000001</v>
      </c>
      <c r="M58" s="106">
        <v>13.419</v>
      </c>
      <c r="N58" s="111">
        <v>15.866666666666665</v>
      </c>
      <c r="O58" s="102">
        <v>16.52416666666667</v>
      </c>
      <c r="P58" s="108">
        <v>0.65750000000000419</v>
      </c>
    </row>
    <row r="59" spans="1:16" ht="21" customHeight="1" thickBot="1">
      <c r="A59" s="112" t="s">
        <v>15</v>
      </c>
      <c r="B59" s="113">
        <v>138.10400000000001</v>
      </c>
      <c r="C59" s="114">
        <v>143.76</v>
      </c>
      <c r="D59" s="114">
        <v>132.398</v>
      </c>
      <c r="E59" s="114">
        <v>124.044</v>
      </c>
      <c r="F59" s="114">
        <v>114.58499999999999</v>
      </c>
      <c r="G59" s="114">
        <v>108.911</v>
      </c>
      <c r="H59" s="113">
        <v>150.52799999999999</v>
      </c>
      <c r="I59" s="114">
        <v>152.50700000000001</v>
      </c>
      <c r="J59" s="114">
        <v>137.291</v>
      </c>
      <c r="K59" s="115">
        <v>119.059</v>
      </c>
      <c r="L59" s="115">
        <v>107.98</v>
      </c>
      <c r="M59" s="116">
        <v>99.994</v>
      </c>
      <c r="N59" s="111">
        <v>126.88583333333332</v>
      </c>
      <c r="O59" s="117">
        <v>129.56283333333332</v>
      </c>
      <c r="P59" s="118">
        <v>2.6769999999999925</v>
      </c>
    </row>
    <row r="60" spans="1:16" ht="21" customHeight="1">
      <c r="A60" s="120" t="s">
        <v>159</v>
      </c>
    </row>
    <row r="61" spans="1:16" ht="21" customHeight="1">
      <c r="M61" s="119"/>
    </row>
    <row r="62" spans="1:16" ht="39" customHeight="1" thickBot="1">
      <c r="A62" s="477" t="s">
        <v>156</v>
      </c>
      <c r="B62" s="477"/>
      <c r="C62" s="477"/>
      <c r="D62" s="477"/>
      <c r="E62" s="477"/>
      <c r="F62" s="477"/>
      <c r="G62" s="477"/>
      <c r="H62" s="477"/>
      <c r="I62" s="477"/>
      <c r="J62" s="477"/>
      <c r="K62" s="477"/>
      <c r="L62" s="477"/>
      <c r="M62" s="477"/>
      <c r="N62" s="477"/>
      <c r="O62" s="477"/>
      <c r="P62" s="477"/>
    </row>
    <row r="63" spans="1:16" ht="21" customHeight="1" thickBot="1">
      <c r="A63" s="478" t="s">
        <v>270</v>
      </c>
      <c r="B63" s="480">
        <v>2013</v>
      </c>
      <c r="C63" s="481"/>
      <c r="D63" s="481"/>
      <c r="E63" s="481"/>
      <c r="F63" s="481"/>
      <c r="G63" s="481"/>
      <c r="H63" s="480">
        <v>2014</v>
      </c>
      <c r="I63" s="481"/>
      <c r="J63" s="481"/>
      <c r="K63" s="481"/>
      <c r="L63" s="481"/>
      <c r="M63" s="482"/>
      <c r="N63" s="483" t="s">
        <v>158</v>
      </c>
      <c r="O63" s="484"/>
      <c r="P63" s="485"/>
    </row>
    <row r="64" spans="1:16" ht="21" customHeight="1" thickBot="1">
      <c r="A64" s="479"/>
      <c r="B64" s="91">
        <v>1</v>
      </c>
      <c r="C64" s="92">
        <v>2</v>
      </c>
      <c r="D64" s="92">
        <v>3</v>
      </c>
      <c r="E64" s="92">
        <v>4</v>
      </c>
      <c r="F64" s="92">
        <v>5</v>
      </c>
      <c r="G64" s="92">
        <v>6</v>
      </c>
      <c r="H64" s="91">
        <v>1</v>
      </c>
      <c r="I64" s="92">
        <v>2</v>
      </c>
      <c r="J64" s="92">
        <v>3</v>
      </c>
      <c r="K64" s="92">
        <v>4</v>
      </c>
      <c r="L64" s="92">
        <v>5</v>
      </c>
      <c r="M64" s="93">
        <v>6</v>
      </c>
      <c r="N64" s="94">
        <v>2013</v>
      </c>
      <c r="O64" s="95">
        <v>2014</v>
      </c>
      <c r="P64" s="96" t="s">
        <v>154</v>
      </c>
    </row>
    <row r="65" spans="1:16" ht="21" customHeight="1">
      <c r="A65" s="121" t="s">
        <v>1</v>
      </c>
      <c r="B65" s="97">
        <v>18.859000000000002</v>
      </c>
      <c r="C65" s="98">
        <v>19.245999999999999</v>
      </c>
      <c r="D65" s="98">
        <v>19.501999999999999</v>
      </c>
      <c r="E65" s="98">
        <v>19.603999999999999</v>
      </c>
      <c r="F65" s="98">
        <v>19.734000000000002</v>
      </c>
      <c r="G65" s="98">
        <v>20.196000000000002</v>
      </c>
      <c r="H65" s="99">
        <v>23.042999999999999</v>
      </c>
      <c r="I65" s="98">
        <v>22.966000000000001</v>
      </c>
      <c r="J65" s="98">
        <v>22.808</v>
      </c>
      <c r="K65" s="98">
        <v>22.725000000000001</v>
      </c>
      <c r="L65" s="98">
        <v>22.663</v>
      </c>
      <c r="M65" s="100">
        <v>22.780999999999999</v>
      </c>
      <c r="N65" s="101">
        <v>19.360916666666668</v>
      </c>
      <c r="O65" s="102">
        <v>22.78575</v>
      </c>
      <c r="P65" s="103">
        <v>3.4248333333333321</v>
      </c>
    </row>
    <row r="66" spans="1:16" ht="21" customHeight="1">
      <c r="A66" s="122" t="s">
        <v>2</v>
      </c>
      <c r="B66" s="104">
        <v>28.192</v>
      </c>
      <c r="C66" s="105">
        <v>28.398</v>
      </c>
      <c r="D66" s="105">
        <v>28.350999999999999</v>
      </c>
      <c r="E66" s="105">
        <v>28.058</v>
      </c>
      <c r="F66" s="105">
        <v>27.841999999999999</v>
      </c>
      <c r="G66" s="105">
        <v>27.971</v>
      </c>
      <c r="H66" s="104">
        <v>31.731999999999999</v>
      </c>
      <c r="I66" s="105">
        <v>31.734000000000002</v>
      </c>
      <c r="J66" s="105">
        <v>31.128</v>
      </c>
      <c r="K66" s="105">
        <v>30.215</v>
      </c>
      <c r="L66" s="105">
        <v>29.689</v>
      </c>
      <c r="M66" s="106">
        <v>29.504999999999999</v>
      </c>
      <c r="N66" s="107">
        <v>28.082166666666669</v>
      </c>
      <c r="O66" s="102">
        <v>30.774750000000001</v>
      </c>
      <c r="P66" s="108">
        <v>2.6925833333333316</v>
      </c>
    </row>
    <row r="67" spans="1:16" ht="21" customHeight="1">
      <c r="A67" s="122" t="s">
        <v>3</v>
      </c>
      <c r="B67" s="104">
        <v>14.772</v>
      </c>
      <c r="C67" s="105">
        <v>14.887</v>
      </c>
      <c r="D67" s="105">
        <v>14.722</v>
      </c>
      <c r="E67" s="105">
        <v>14.336</v>
      </c>
      <c r="F67" s="105">
        <v>14.007</v>
      </c>
      <c r="G67" s="105">
        <v>13.846</v>
      </c>
      <c r="H67" s="104">
        <v>16.239000000000001</v>
      </c>
      <c r="I67" s="105">
        <v>16.079000000000001</v>
      </c>
      <c r="J67" s="105">
        <v>15.582000000000001</v>
      </c>
      <c r="K67" s="105">
        <v>14.97</v>
      </c>
      <c r="L67" s="105">
        <v>14.391999999999999</v>
      </c>
      <c r="M67" s="106">
        <v>14.026</v>
      </c>
      <c r="N67" s="107">
        <v>14.451666666666666</v>
      </c>
      <c r="O67" s="102">
        <v>15.332416666666665</v>
      </c>
      <c r="P67" s="108">
        <v>0.88074999999999903</v>
      </c>
    </row>
    <row r="68" spans="1:16" ht="21" customHeight="1">
      <c r="A68" s="122" t="s">
        <v>4</v>
      </c>
      <c r="B68" s="104">
        <v>12.597</v>
      </c>
      <c r="C68" s="105">
        <v>12.695</v>
      </c>
      <c r="D68" s="105">
        <v>12.702999999999999</v>
      </c>
      <c r="E68" s="105">
        <v>12.4</v>
      </c>
      <c r="F68" s="105">
        <v>12.363</v>
      </c>
      <c r="G68" s="105">
        <v>12.285</v>
      </c>
      <c r="H68" s="104">
        <v>13.481</v>
      </c>
      <c r="I68" s="105">
        <v>13.194000000000001</v>
      </c>
      <c r="J68" s="105">
        <v>12.775</v>
      </c>
      <c r="K68" s="105">
        <v>12.147</v>
      </c>
      <c r="L68" s="105">
        <v>11.823</v>
      </c>
      <c r="M68" s="106">
        <v>11.709</v>
      </c>
      <c r="N68" s="107">
        <v>12.485333333333333</v>
      </c>
      <c r="O68" s="102">
        <v>12.633833333333333</v>
      </c>
      <c r="P68" s="108">
        <v>0.1485000000000003</v>
      </c>
    </row>
    <row r="69" spans="1:16" ht="21" customHeight="1">
      <c r="A69" s="122" t="s">
        <v>5</v>
      </c>
      <c r="B69" s="104">
        <v>8.9309999999999992</v>
      </c>
      <c r="C69" s="105">
        <v>8.9359999999999999</v>
      </c>
      <c r="D69" s="105">
        <v>8.8309999999999995</v>
      </c>
      <c r="E69" s="105">
        <v>8.6340000000000003</v>
      </c>
      <c r="F69" s="105">
        <v>8.484</v>
      </c>
      <c r="G69" s="105">
        <v>8.5180000000000007</v>
      </c>
      <c r="H69" s="104">
        <v>9.2899999999999991</v>
      </c>
      <c r="I69" s="105">
        <v>9.1300000000000008</v>
      </c>
      <c r="J69" s="105">
        <v>8.8109999999999999</v>
      </c>
      <c r="K69" s="105">
        <v>8.3829999999999991</v>
      </c>
      <c r="L69" s="105">
        <v>8.1530000000000005</v>
      </c>
      <c r="M69" s="106">
        <v>8.0570000000000004</v>
      </c>
      <c r="N69" s="107">
        <v>8.7270833333333346</v>
      </c>
      <c r="O69" s="102">
        <v>8.7203333333333344</v>
      </c>
      <c r="P69" s="108">
        <v>-6.7500000000002558E-3</v>
      </c>
    </row>
    <row r="70" spans="1:16" ht="21" customHeight="1">
      <c r="A70" s="122" t="s">
        <v>6</v>
      </c>
      <c r="B70" s="104">
        <v>31.64</v>
      </c>
      <c r="C70" s="105">
        <v>31.846</v>
      </c>
      <c r="D70" s="105">
        <v>31.84</v>
      </c>
      <c r="E70" s="105">
        <v>31.66</v>
      </c>
      <c r="F70" s="105">
        <v>31.355</v>
      </c>
      <c r="G70" s="105">
        <v>31.260999999999999</v>
      </c>
      <c r="H70" s="104">
        <v>33.380000000000003</v>
      </c>
      <c r="I70" s="105">
        <v>33.136000000000003</v>
      </c>
      <c r="J70" s="105">
        <v>32.731000000000002</v>
      </c>
      <c r="K70" s="105">
        <v>31.946000000000002</v>
      </c>
      <c r="L70" s="105">
        <v>31.367999999999999</v>
      </c>
      <c r="M70" s="106">
        <v>31.116</v>
      </c>
      <c r="N70" s="107">
        <v>31.558416666666666</v>
      </c>
      <c r="O70" s="102">
        <v>32.39458333333333</v>
      </c>
      <c r="P70" s="108">
        <v>0.83616666666666362</v>
      </c>
    </row>
    <row r="71" spans="1:16" ht="21" customHeight="1">
      <c r="A71" s="122" t="s">
        <v>7</v>
      </c>
      <c r="B71" s="104">
        <v>12.695</v>
      </c>
      <c r="C71" s="105">
        <v>12.837999999999999</v>
      </c>
      <c r="D71" s="105">
        <v>12.867000000000001</v>
      </c>
      <c r="E71" s="105">
        <v>12.832000000000001</v>
      </c>
      <c r="F71" s="105">
        <v>12.731999999999999</v>
      </c>
      <c r="G71" s="105">
        <v>12.692</v>
      </c>
      <c r="H71" s="104">
        <v>13.499000000000001</v>
      </c>
      <c r="I71" s="105">
        <v>13.391999999999999</v>
      </c>
      <c r="J71" s="105">
        <v>13.358000000000001</v>
      </c>
      <c r="K71" s="105">
        <v>13.051</v>
      </c>
      <c r="L71" s="105">
        <v>12.84</v>
      </c>
      <c r="M71" s="106">
        <v>12.760999999999999</v>
      </c>
      <c r="N71" s="107">
        <v>12.747166666666667</v>
      </c>
      <c r="O71" s="102">
        <v>13.193916666666667</v>
      </c>
      <c r="P71" s="108">
        <v>0.44674999999999976</v>
      </c>
    </row>
    <row r="72" spans="1:16" ht="21" customHeight="1">
      <c r="A72" s="122" t="s">
        <v>8</v>
      </c>
      <c r="B72" s="104">
        <v>12.443</v>
      </c>
      <c r="C72" s="105">
        <v>12.537000000000001</v>
      </c>
      <c r="D72" s="105">
        <v>12.66</v>
      </c>
      <c r="E72" s="105">
        <v>12.423999999999999</v>
      </c>
      <c r="F72" s="105">
        <v>12.314</v>
      </c>
      <c r="G72" s="105">
        <v>12.281000000000001</v>
      </c>
      <c r="H72" s="104">
        <v>13.454000000000001</v>
      </c>
      <c r="I72" s="105">
        <v>13.318</v>
      </c>
      <c r="J72" s="105">
        <v>13.032</v>
      </c>
      <c r="K72" s="105">
        <v>12.611000000000001</v>
      </c>
      <c r="L72" s="105">
        <v>12.273999999999999</v>
      </c>
      <c r="M72" s="106">
        <v>12.1</v>
      </c>
      <c r="N72" s="107">
        <v>12.425166666666666</v>
      </c>
      <c r="O72" s="102">
        <v>12.891916666666667</v>
      </c>
      <c r="P72" s="108">
        <v>0.46675000000000111</v>
      </c>
    </row>
    <row r="73" spans="1:16" ht="21" customHeight="1">
      <c r="A73" s="122" t="s">
        <v>9</v>
      </c>
      <c r="B73" s="104">
        <v>12.371</v>
      </c>
      <c r="C73" s="105">
        <v>12.432</v>
      </c>
      <c r="D73" s="105">
        <v>12.387</v>
      </c>
      <c r="E73" s="105">
        <v>12.135</v>
      </c>
      <c r="F73" s="105">
        <v>11.912000000000001</v>
      </c>
      <c r="G73" s="105">
        <v>11.776999999999999</v>
      </c>
      <c r="H73" s="104">
        <v>13.125999999999999</v>
      </c>
      <c r="I73" s="105">
        <v>12.945</v>
      </c>
      <c r="J73" s="105">
        <v>12.683</v>
      </c>
      <c r="K73" s="105">
        <v>11.933</v>
      </c>
      <c r="L73" s="105">
        <v>11.471</v>
      </c>
      <c r="M73" s="106">
        <v>11.276999999999999</v>
      </c>
      <c r="N73" s="107">
        <v>12.195416666666667</v>
      </c>
      <c r="O73" s="102">
        <v>12.355583333333334</v>
      </c>
      <c r="P73" s="108">
        <v>0.16016666666666701</v>
      </c>
    </row>
    <row r="74" spans="1:16" ht="21" customHeight="1">
      <c r="A74" s="122" t="s">
        <v>10</v>
      </c>
      <c r="B74" s="104">
        <v>13.561</v>
      </c>
      <c r="C74" s="105">
        <v>13.574999999999999</v>
      </c>
      <c r="D74" s="105">
        <v>13.414</v>
      </c>
      <c r="E74" s="105">
        <v>12.936999999999999</v>
      </c>
      <c r="F74" s="105">
        <v>12.66</v>
      </c>
      <c r="G74" s="105">
        <v>12.673</v>
      </c>
      <c r="H74" s="104">
        <v>14.13</v>
      </c>
      <c r="I74" s="105">
        <v>13.855</v>
      </c>
      <c r="J74" s="105">
        <v>13.587</v>
      </c>
      <c r="K74" s="105">
        <v>12.946999999999999</v>
      </c>
      <c r="L74" s="105">
        <v>12.525</v>
      </c>
      <c r="M74" s="106">
        <v>12.352</v>
      </c>
      <c r="N74" s="107">
        <v>13.185583333333334</v>
      </c>
      <c r="O74" s="102">
        <v>13.353249999999999</v>
      </c>
      <c r="P74" s="108">
        <v>0.16766666666666552</v>
      </c>
    </row>
    <row r="75" spans="1:16" ht="21" customHeight="1">
      <c r="A75" s="122" t="s">
        <v>11</v>
      </c>
      <c r="B75" s="104">
        <v>32.927999999999997</v>
      </c>
      <c r="C75" s="105">
        <v>33.052999999999997</v>
      </c>
      <c r="D75" s="105">
        <v>32.71</v>
      </c>
      <c r="E75" s="105">
        <v>31.925000000000001</v>
      </c>
      <c r="F75" s="105">
        <v>31.462</v>
      </c>
      <c r="G75" s="105">
        <v>31.561</v>
      </c>
      <c r="H75" s="104">
        <v>35.396999999999998</v>
      </c>
      <c r="I75" s="105">
        <v>35.094999999999999</v>
      </c>
      <c r="J75" s="105">
        <v>34.844999999999999</v>
      </c>
      <c r="K75" s="105">
        <v>33.649000000000001</v>
      </c>
      <c r="L75" s="105">
        <v>32.85</v>
      </c>
      <c r="M75" s="106">
        <v>32.670999999999999</v>
      </c>
      <c r="N75" s="107">
        <v>32.34191666666667</v>
      </c>
      <c r="O75" s="102">
        <v>34.259833333333333</v>
      </c>
      <c r="P75" s="108">
        <v>1.9179166666666632</v>
      </c>
    </row>
    <row r="76" spans="1:16" ht="21" customHeight="1">
      <c r="A76" s="122" t="s">
        <v>12</v>
      </c>
      <c r="B76" s="104">
        <v>20.22</v>
      </c>
      <c r="C76" s="105">
        <v>20.411000000000001</v>
      </c>
      <c r="D76" s="105">
        <v>20.349</v>
      </c>
      <c r="E76" s="105">
        <v>19.783999999999999</v>
      </c>
      <c r="F76" s="105">
        <v>19.417000000000002</v>
      </c>
      <c r="G76" s="105">
        <v>19.234000000000002</v>
      </c>
      <c r="H76" s="104">
        <v>21.161000000000001</v>
      </c>
      <c r="I76" s="105">
        <v>21.120999999999999</v>
      </c>
      <c r="J76" s="105">
        <v>20.757999999999999</v>
      </c>
      <c r="K76" s="105">
        <v>19.931999999999999</v>
      </c>
      <c r="L76" s="105">
        <v>19.395</v>
      </c>
      <c r="M76" s="106">
        <v>19.207000000000001</v>
      </c>
      <c r="N76" s="107">
        <v>19.9285</v>
      </c>
      <c r="O76" s="102">
        <v>20.360583333333331</v>
      </c>
      <c r="P76" s="108">
        <v>0.43208333333333115</v>
      </c>
    </row>
    <row r="77" spans="1:16" ht="21" customHeight="1">
      <c r="A77" s="122" t="s">
        <v>13</v>
      </c>
      <c r="B77" s="104">
        <v>15.797000000000001</v>
      </c>
      <c r="C77" s="105">
        <v>15.914999999999999</v>
      </c>
      <c r="D77" s="105">
        <v>15.778</v>
      </c>
      <c r="E77" s="105">
        <v>15.39</v>
      </c>
      <c r="F77" s="105">
        <v>15.106</v>
      </c>
      <c r="G77" s="105">
        <v>15.125</v>
      </c>
      <c r="H77" s="104">
        <v>16.102</v>
      </c>
      <c r="I77" s="105">
        <v>15.912000000000001</v>
      </c>
      <c r="J77" s="105">
        <v>15.55</v>
      </c>
      <c r="K77" s="105">
        <v>15.037000000000001</v>
      </c>
      <c r="L77" s="105">
        <v>14.532</v>
      </c>
      <c r="M77" s="106">
        <v>14.577999999999999</v>
      </c>
      <c r="N77" s="107">
        <v>15.54175</v>
      </c>
      <c r="O77" s="102">
        <v>15.395333333333333</v>
      </c>
      <c r="P77" s="108">
        <v>-0.14641666666666708</v>
      </c>
    </row>
    <row r="78" spans="1:16" ht="21" customHeight="1" thickBot="1">
      <c r="A78" s="112" t="s">
        <v>14</v>
      </c>
      <c r="B78" s="109">
        <v>39.451999999999998</v>
      </c>
      <c r="C78" s="110">
        <v>39.933</v>
      </c>
      <c r="D78" s="110">
        <v>40.052999999999997</v>
      </c>
      <c r="E78" s="110">
        <v>39.707999999999998</v>
      </c>
      <c r="F78" s="110">
        <v>39.545000000000002</v>
      </c>
      <c r="G78" s="110">
        <v>39.747999999999998</v>
      </c>
      <c r="H78" s="109">
        <v>43.201000000000001</v>
      </c>
      <c r="I78" s="110">
        <v>43.046999999999997</v>
      </c>
      <c r="J78" s="110">
        <v>42.576999999999998</v>
      </c>
      <c r="K78" s="110">
        <v>41.682000000000002</v>
      </c>
      <c r="L78" s="110">
        <v>41.058</v>
      </c>
      <c r="M78" s="106">
        <v>41.034999999999997</v>
      </c>
      <c r="N78" s="111">
        <v>39.630166666666668</v>
      </c>
      <c r="O78" s="102">
        <v>42.211750000000002</v>
      </c>
      <c r="P78" s="108">
        <v>2.5815833333333345</v>
      </c>
    </row>
    <row r="79" spans="1:16" ht="21" customHeight="1" thickBot="1">
      <c r="A79" s="112" t="s">
        <v>15</v>
      </c>
      <c r="B79" s="113">
        <v>274.45800000000003</v>
      </c>
      <c r="C79" s="114">
        <v>276.702</v>
      </c>
      <c r="D79" s="114">
        <v>276.16699999999997</v>
      </c>
      <c r="E79" s="114">
        <v>271.827</v>
      </c>
      <c r="F79" s="114">
        <v>268.93299999999999</v>
      </c>
      <c r="G79" s="114">
        <v>269.16800000000001</v>
      </c>
      <c r="H79" s="113">
        <v>297.23500000000001</v>
      </c>
      <c r="I79" s="114">
        <v>294.92399999999998</v>
      </c>
      <c r="J79" s="114">
        <v>290.22500000000002</v>
      </c>
      <c r="K79" s="115">
        <v>281.22800000000001</v>
      </c>
      <c r="L79" s="115">
        <v>275.03300000000002</v>
      </c>
      <c r="M79" s="116">
        <v>273.17500000000001</v>
      </c>
      <c r="N79" s="111">
        <v>272.66125</v>
      </c>
      <c r="O79" s="117">
        <v>286.66383333333329</v>
      </c>
      <c r="P79" s="118">
        <v>14.002583333333291</v>
      </c>
    </row>
    <row r="80" spans="1:16" ht="21" customHeight="1">
      <c r="A80" s="120" t="s">
        <v>159</v>
      </c>
    </row>
    <row r="81" spans="1:16" ht="21" customHeight="1"/>
    <row r="82" spans="1:16" ht="39" customHeight="1" thickBot="1">
      <c r="A82" s="477" t="s">
        <v>157</v>
      </c>
      <c r="B82" s="477"/>
      <c r="C82" s="477"/>
      <c r="D82" s="477"/>
      <c r="E82" s="477"/>
      <c r="F82" s="477"/>
      <c r="G82" s="477"/>
      <c r="H82" s="477"/>
      <c r="I82" s="477"/>
      <c r="J82" s="477"/>
      <c r="K82" s="477"/>
      <c r="L82" s="477"/>
      <c r="M82" s="477"/>
      <c r="N82" s="477"/>
      <c r="O82" s="477"/>
      <c r="P82" s="477"/>
    </row>
    <row r="83" spans="1:16" ht="21" customHeight="1" thickBot="1">
      <c r="A83" s="478" t="s">
        <v>270</v>
      </c>
      <c r="B83" s="480">
        <v>2013</v>
      </c>
      <c r="C83" s="481"/>
      <c r="D83" s="481"/>
      <c r="E83" s="481"/>
      <c r="F83" s="481"/>
      <c r="G83" s="481"/>
      <c r="H83" s="480">
        <v>2014</v>
      </c>
      <c r="I83" s="481"/>
      <c r="J83" s="481"/>
      <c r="K83" s="481"/>
      <c r="L83" s="481"/>
      <c r="M83" s="482"/>
      <c r="N83" s="483" t="s">
        <v>158</v>
      </c>
      <c r="O83" s="484"/>
      <c r="P83" s="485"/>
    </row>
    <row r="84" spans="1:16" ht="21" customHeight="1" thickBot="1">
      <c r="A84" s="479"/>
      <c r="B84" s="91">
        <v>1</v>
      </c>
      <c r="C84" s="92">
        <v>2</v>
      </c>
      <c r="D84" s="92">
        <v>3</v>
      </c>
      <c r="E84" s="92">
        <v>4</v>
      </c>
      <c r="F84" s="92">
        <v>5</v>
      </c>
      <c r="G84" s="92">
        <v>6</v>
      </c>
      <c r="H84" s="91">
        <v>1</v>
      </c>
      <c r="I84" s="92">
        <v>2</v>
      </c>
      <c r="J84" s="92">
        <v>3</v>
      </c>
      <c r="K84" s="92">
        <v>4</v>
      </c>
      <c r="L84" s="92">
        <v>5</v>
      </c>
      <c r="M84" s="93">
        <v>6</v>
      </c>
      <c r="N84" s="94">
        <v>2013</v>
      </c>
      <c r="O84" s="95">
        <v>2014</v>
      </c>
      <c r="P84" s="96" t="s">
        <v>154</v>
      </c>
    </row>
    <row r="85" spans="1:16" ht="21" customHeight="1">
      <c r="A85" s="121" t="s">
        <v>1</v>
      </c>
      <c r="B85" s="97">
        <v>7.8659999999999997</v>
      </c>
      <c r="C85" s="98">
        <v>7.0540000000000003</v>
      </c>
      <c r="D85" s="98">
        <v>7.52</v>
      </c>
      <c r="E85" s="98">
        <v>7.9189999999999996</v>
      </c>
      <c r="F85" s="98">
        <v>8.6020000000000003</v>
      </c>
      <c r="G85" s="98">
        <v>9.3420000000000005</v>
      </c>
      <c r="H85" s="99">
        <v>7.5789999999999997</v>
      </c>
      <c r="I85" s="98">
        <v>6.6849999999999996</v>
      </c>
      <c r="J85" s="98">
        <v>6.3849999999999998</v>
      </c>
      <c r="K85" s="98">
        <v>6.3769999999999998</v>
      </c>
      <c r="L85" s="98">
        <v>6.37</v>
      </c>
      <c r="M85" s="100">
        <v>6.0979999999999999</v>
      </c>
      <c r="N85" s="101">
        <v>8.1048333333333336</v>
      </c>
      <c r="O85" s="102">
        <v>6.6824166666666667</v>
      </c>
      <c r="P85" s="103">
        <v>-1.4224166666666669</v>
      </c>
    </row>
    <row r="86" spans="1:16" ht="21" customHeight="1">
      <c r="A86" s="122" t="s">
        <v>2</v>
      </c>
      <c r="B86" s="104">
        <v>4.2690000000000001</v>
      </c>
      <c r="C86" s="105">
        <v>4.7889999999999997</v>
      </c>
      <c r="D86" s="105">
        <v>4.5549999999999997</v>
      </c>
      <c r="E86" s="105">
        <v>4.4390000000000001</v>
      </c>
      <c r="F86" s="105">
        <v>4.8840000000000003</v>
      </c>
      <c r="G86" s="105">
        <v>5.3550000000000004</v>
      </c>
      <c r="H86" s="104">
        <v>4.0679999999999996</v>
      </c>
      <c r="I86" s="105">
        <v>4.4630000000000001</v>
      </c>
      <c r="J86" s="105">
        <v>5.1029999999999998</v>
      </c>
      <c r="K86" s="105">
        <v>5.8419999999999996</v>
      </c>
      <c r="L86" s="105">
        <v>6.5730000000000004</v>
      </c>
      <c r="M86" s="106">
        <v>7.0979999999999999</v>
      </c>
      <c r="N86" s="107">
        <v>4.6059166666666673</v>
      </c>
      <c r="O86" s="102">
        <v>5.2696666666666667</v>
      </c>
      <c r="P86" s="108">
        <v>0.6637499999999994</v>
      </c>
    </row>
    <row r="87" spans="1:16" ht="21" customHeight="1">
      <c r="A87" s="122" t="s">
        <v>3</v>
      </c>
      <c r="B87" s="104">
        <v>2.4849999999999999</v>
      </c>
      <c r="C87" s="105">
        <v>2.6240000000000001</v>
      </c>
      <c r="D87" s="105">
        <v>2.8069999999999999</v>
      </c>
      <c r="E87" s="105">
        <v>3.048</v>
      </c>
      <c r="F87" s="105">
        <v>3.222</v>
      </c>
      <c r="G87" s="105">
        <v>2.9180000000000001</v>
      </c>
      <c r="H87" s="104">
        <v>2.601</v>
      </c>
      <c r="I87" s="105">
        <v>2.468</v>
      </c>
      <c r="J87" s="105">
        <v>2.7959999999999998</v>
      </c>
      <c r="K87" s="105">
        <v>3.2909999999999999</v>
      </c>
      <c r="L87" s="105">
        <v>3.601</v>
      </c>
      <c r="M87" s="106">
        <v>3.4550000000000001</v>
      </c>
      <c r="N87" s="107">
        <v>2.8116666666666665</v>
      </c>
      <c r="O87" s="102">
        <v>2.94225</v>
      </c>
      <c r="P87" s="108">
        <v>0.1305833333333335</v>
      </c>
    </row>
    <row r="88" spans="1:16" ht="21" customHeight="1">
      <c r="A88" s="122" t="s">
        <v>4</v>
      </c>
      <c r="B88" s="104">
        <v>2.5409999999999999</v>
      </c>
      <c r="C88" s="105">
        <v>2.3759999999999999</v>
      </c>
      <c r="D88" s="105">
        <v>2.645</v>
      </c>
      <c r="E88" s="105">
        <v>2.702</v>
      </c>
      <c r="F88" s="105">
        <v>2.93</v>
      </c>
      <c r="G88" s="105">
        <v>2.9140000000000001</v>
      </c>
      <c r="H88" s="104">
        <v>2.645</v>
      </c>
      <c r="I88" s="105">
        <v>2.782</v>
      </c>
      <c r="J88" s="105">
        <v>3.1920000000000002</v>
      </c>
      <c r="K88" s="105">
        <v>3.5179999999999998</v>
      </c>
      <c r="L88" s="105">
        <v>3.8889999999999998</v>
      </c>
      <c r="M88" s="106">
        <v>4.3310000000000004</v>
      </c>
      <c r="N88" s="107">
        <v>2.6432500000000001</v>
      </c>
      <c r="O88" s="102">
        <v>3.2465000000000002</v>
      </c>
      <c r="P88" s="108">
        <v>0.60325000000000006</v>
      </c>
    </row>
    <row r="89" spans="1:16" ht="21" customHeight="1">
      <c r="A89" s="122" t="s">
        <v>5</v>
      </c>
      <c r="B89" s="104">
        <v>0.94799999999999995</v>
      </c>
      <c r="C89" s="105">
        <v>1.0509999999999999</v>
      </c>
      <c r="D89" s="105">
        <v>1.1180000000000001</v>
      </c>
      <c r="E89" s="105">
        <v>1.0900000000000001</v>
      </c>
      <c r="F89" s="105">
        <v>1.421</v>
      </c>
      <c r="G89" s="105">
        <v>1.52</v>
      </c>
      <c r="H89" s="104">
        <v>0.995</v>
      </c>
      <c r="I89" s="105">
        <v>1.41</v>
      </c>
      <c r="J89" s="105">
        <v>1.39</v>
      </c>
      <c r="K89" s="105">
        <v>1.2649999999999999</v>
      </c>
      <c r="L89" s="105">
        <v>1.518</v>
      </c>
      <c r="M89" s="106">
        <v>1.371</v>
      </c>
      <c r="N89" s="107">
        <v>1.15025</v>
      </c>
      <c r="O89" s="102">
        <v>1.3168333333333333</v>
      </c>
      <c r="P89" s="108">
        <v>0.16658333333333331</v>
      </c>
    </row>
    <row r="90" spans="1:16" ht="21" customHeight="1">
      <c r="A90" s="122" t="s">
        <v>6</v>
      </c>
      <c r="B90" s="104">
        <v>1.5940000000000001</v>
      </c>
      <c r="C90" s="105">
        <v>1.647</v>
      </c>
      <c r="D90" s="105">
        <v>2.3919999999999999</v>
      </c>
      <c r="E90" s="105">
        <v>2.41</v>
      </c>
      <c r="F90" s="105">
        <v>2.5760000000000001</v>
      </c>
      <c r="G90" s="105">
        <v>2.9940000000000002</v>
      </c>
      <c r="H90" s="104">
        <v>2.0739999999999998</v>
      </c>
      <c r="I90" s="105">
        <v>2.4660000000000002</v>
      </c>
      <c r="J90" s="105">
        <v>2.5950000000000002</v>
      </c>
      <c r="K90" s="105">
        <v>2.64</v>
      </c>
      <c r="L90" s="105">
        <v>3.18</v>
      </c>
      <c r="M90" s="106">
        <v>3.3149999999999999</v>
      </c>
      <c r="N90" s="107">
        <v>2.1681666666666666</v>
      </c>
      <c r="O90" s="102">
        <v>2.6308333333333334</v>
      </c>
      <c r="P90" s="108">
        <v>0.46266666666666678</v>
      </c>
    </row>
    <row r="91" spans="1:16" ht="21" customHeight="1">
      <c r="A91" s="122" t="s">
        <v>7</v>
      </c>
      <c r="B91" s="104">
        <v>1.8380000000000001</v>
      </c>
      <c r="C91" s="105">
        <v>2.2210000000000001</v>
      </c>
      <c r="D91" s="105">
        <v>2.419</v>
      </c>
      <c r="E91" s="105">
        <v>2.4489999999999998</v>
      </c>
      <c r="F91" s="105">
        <v>2.7330000000000001</v>
      </c>
      <c r="G91" s="105">
        <v>3.0230000000000001</v>
      </c>
      <c r="H91" s="104">
        <v>2.4039999999999999</v>
      </c>
      <c r="I91" s="105">
        <v>2.4350000000000001</v>
      </c>
      <c r="J91" s="105">
        <v>2.5329999999999999</v>
      </c>
      <c r="K91" s="105">
        <v>2.4900000000000002</v>
      </c>
      <c r="L91" s="105">
        <v>2.8069999999999999</v>
      </c>
      <c r="M91" s="106">
        <v>2.8359999999999999</v>
      </c>
      <c r="N91" s="107">
        <v>2.3478333333333334</v>
      </c>
      <c r="O91" s="102">
        <v>2.5602499999999999</v>
      </c>
      <c r="P91" s="108">
        <v>0.21241666666666648</v>
      </c>
    </row>
    <row r="92" spans="1:16" ht="21" customHeight="1">
      <c r="A92" s="122" t="s">
        <v>8</v>
      </c>
      <c r="B92" s="104">
        <v>1.4219999999999999</v>
      </c>
      <c r="C92" s="105">
        <v>1.401</v>
      </c>
      <c r="D92" s="105">
        <v>1.5</v>
      </c>
      <c r="E92" s="105">
        <v>1.5289999999999999</v>
      </c>
      <c r="F92" s="105">
        <v>1.77</v>
      </c>
      <c r="G92" s="105">
        <v>1.758</v>
      </c>
      <c r="H92" s="104">
        <v>1.8160000000000001</v>
      </c>
      <c r="I92" s="105">
        <v>1.901</v>
      </c>
      <c r="J92" s="105">
        <v>1.97</v>
      </c>
      <c r="K92" s="105">
        <v>1.994</v>
      </c>
      <c r="L92" s="105">
        <v>2.0659999999999998</v>
      </c>
      <c r="M92" s="106">
        <v>2.2440000000000002</v>
      </c>
      <c r="N92" s="107">
        <v>1.5102500000000001</v>
      </c>
      <c r="O92" s="102">
        <v>1.9197500000000001</v>
      </c>
      <c r="P92" s="108">
        <v>0.40949999999999998</v>
      </c>
    </row>
    <row r="93" spans="1:16" ht="21" customHeight="1">
      <c r="A93" s="122" t="s">
        <v>9</v>
      </c>
      <c r="B93" s="104">
        <v>1.756</v>
      </c>
      <c r="C93" s="105">
        <v>1.8029999999999999</v>
      </c>
      <c r="D93" s="105">
        <v>2.2749999999999999</v>
      </c>
      <c r="E93" s="105">
        <v>2.5960000000000001</v>
      </c>
      <c r="F93" s="105">
        <v>2.512</v>
      </c>
      <c r="G93" s="105">
        <v>2.4649999999999999</v>
      </c>
      <c r="H93" s="104">
        <v>2.4350000000000001</v>
      </c>
      <c r="I93" s="105">
        <v>2.7290000000000001</v>
      </c>
      <c r="J93" s="105">
        <v>2.1019999999999999</v>
      </c>
      <c r="K93" s="105">
        <v>2.6640000000000001</v>
      </c>
      <c r="L93" s="105">
        <v>2.952</v>
      </c>
      <c r="M93" s="106">
        <v>3.359</v>
      </c>
      <c r="N93" s="107">
        <v>2.1838333333333333</v>
      </c>
      <c r="O93" s="102">
        <v>2.6263333333333336</v>
      </c>
      <c r="P93" s="108">
        <v>0.44250000000000034</v>
      </c>
    </row>
    <row r="94" spans="1:16" ht="21" customHeight="1">
      <c r="A94" s="122" t="s">
        <v>10</v>
      </c>
      <c r="B94" s="104">
        <v>0.75700000000000001</v>
      </c>
      <c r="C94" s="105">
        <v>0.84099999999999997</v>
      </c>
      <c r="D94" s="105">
        <v>1.2150000000000001</v>
      </c>
      <c r="E94" s="105">
        <v>0.91700000000000004</v>
      </c>
      <c r="F94" s="105">
        <v>0.89200000000000002</v>
      </c>
      <c r="G94" s="105">
        <v>0.96899999999999997</v>
      </c>
      <c r="H94" s="104">
        <v>1.1220000000000001</v>
      </c>
      <c r="I94" s="105">
        <v>1.284</v>
      </c>
      <c r="J94" s="105">
        <v>1.6359999999999999</v>
      </c>
      <c r="K94" s="105">
        <v>1.9590000000000001</v>
      </c>
      <c r="L94" s="105">
        <v>2.2080000000000002</v>
      </c>
      <c r="M94" s="106">
        <v>2.3069999999999999</v>
      </c>
      <c r="N94" s="107">
        <v>0.90641666666666665</v>
      </c>
      <c r="O94" s="102">
        <v>1.6606666666666667</v>
      </c>
      <c r="P94" s="108">
        <v>0.75425000000000009</v>
      </c>
    </row>
    <row r="95" spans="1:16" ht="21" customHeight="1">
      <c r="A95" s="122" t="s">
        <v>11</v>
      </c>
      <c r="B95" s="104">
        <v>2.6539999999999999</v>
      </c>
      <c r="C95" s="105">
        <v>2.7120000000000002</v>
      </c>
      <c r="D95" s="105">
        <v>3.3370000000000002</v>
      </c>
      <c r="E95" s="105">
        <v>3.323</v>
      </c>
      <c r="F95" s="105">
        <v>3.0539999999999998</v>
      </c>
      <c r="G95" s="105">
        <v>2.7370000000000001</v>
      </c>
      <c r="H95" s="104">
        <v>3.0680000000000001</v>
      </c>
      <c r="I95" s="105">
        <v>3.1280000000000001</v>
      </c>
      <c r="J95" s="105">
        <v>3.4809999999999999</v>
      </c>
      <c r="K95" s="105">
        <v>3.8929999999999998</v>
      </c>
      <c r="L95" s="105">
        <v>4.1470000000000002</v>
      </c>
      <c r="M95" s="106">
        <v>4.3010000000000002</v>
      </c>
      <c r="N95" s="107">
        <v>2.9321666666666664</v>
      </c>
      <c r="O95" s="102">
        <v>3.4997500000000001</v>
      </c>
      <c r="P95" s="108">
        <v>0.56758333333333377</v>
      </c>
    </row>
    <row r="96" spans="1:16" ht="21" customHeight="1">
      <c r="A96" s="122" t="s">
        <v>12</v>
      </c>
      <c r="B96" s="104">
        <v>1.1259999999999999</v>
      </c>
      <c r="C96" s="105">
        <v>1.272</v>
      </c>
      <c r="D96" s="105">
        <v>1.8109999999999999</v>
      </c>
      <c r="E96" s="105">
        <v>1.772</v>
      </c>
      <c r="F96" s="105">
        <v>1.6850000000000001</v>
      </c>
      <c r="G96" s="105">
        <v>1.3819999999999999</v>
      </c>
      <c r="H96" s="104">
        <v>1.2949999999999999</v>
      </c>
      <c r="I96" s="105">
        <v>1.7969999999999999</v>
      </c>
      <c r="J96" s="105">
        <v>1.8149999999999999</v>
      </c>
      <c r="K96" s="105">
        <v>2.0920000000000001</v>
      </c>
      <c r="L96" s="105">
        <v>2.2930000000000001</v>
      </c>
      <c r="M96" s="106">
        <v>2.4529999999999998</v>
      </c>
      <c r="N96" s="107">
        <v>1.46025</v>
      </c>
      <c r="O96" s="102">
        <v>1.845</v>
      </c>
      <c r="P96" s="108">
        <v>0.38474999999999993</v>
      </c>
    </row>
    <row r="97" spans="1:16" ht="21" customHeight="1">
      <c r="A97" s="122" t="s">
        <v>13</v>
      </c>
      <c r="B97" s="104">
        <v>1.337</v>
      </c>
      <c r="C97" s="105">
        <v>1.4550000000000001</v>
      </c>
      <c r="D97" s="105">
        <v>1.7549999999999999</v>
      </c>
      <c r="E97" s="105">
        <v>1.972</v>
      </c>
      <c r="F97" s="105">
        <v>2.2170000000000001</v>
      </c>
      <c r="G97" s="105">
        <v>2.2879999999999998</v>
      </c>
      <c r="H97" s="104">
        <v>1.4850000000000001</v>
      </c>
      <c r="I97" s="105">
        <v>1.72</v>
      </c>
      <c r="J97" s="105">
        <v>2.0510000000000002</v>
      </c>
      <c r="K97" s="105">
        <v>2.266</v>
      </c>
      <c r="L97" s="105">
        <v>2.3839999999999999</v>
      </c>
      <c r="M97" s="106">
        <v>2.423</v>
      </c>
      <c r="N97" s="107">
        <v>1.7524166666666667</v>
      </c>
      <c r="O97" s="102">
        <v>2.037666666666667</v>
      </c>
      <c r="P97" s="108">
        <v>0.28525000000000023</v>
      </c>
    </row>
    <row r="98" spans="1:16" ht="21" customHeight="1" thickBot="1">
      <c r="A98" s="112" t="s">
        <v>14</v>
      </c>
      <c r="B98" s="109">
        <v>3.2010000000000001</v>
      </c>
      <c r="C98" s="110">
        <v>3.3889999999999998</v>
      </c>
      <c r="D98" s="110">
        <v>3.5139999999999998</v>
      </c>
      <c r="E98" s="110">
        <v>3.597</v>
      </c>
      <c r="F98" s="110">
        <v>4.1340000000000003</v>
      </c>
      <c r="G98" s="110">
        <v>4.367</v>
      </c>
      <c r="H98" s="109">
        <v>2.8069999999999999</v>
      </c>
      <c r="I98" s="110">
        <v>3.0329999999999999</v>
      </c>
      <c r="J98" s="110">
        <v>3.7589999999999999</v>
      </c>
      <c r="K98" s="110">
        <v>3.9550000000000001</v>
      </c>
      <c r="L98" s="110">
        <v>4.0350000000000001</v>
      </c>
      <c r="M98" s="106">
        <v>3.8879999999999999</v>
      </c>
      <c r="N98" s="111">
        <v>3.6143333333333336</v>
      </c>
      <c r="O98" s="102">
        <v>3.4455</v>
      </c>
      <c r="P98" s="108">
        <v>-0.16883333333333361</v>
      </c>
    </row>
    <row r="99" spans="1:16" ht="21" customHeight="1" thickBot="1">
      <c r="A99" s="112" t="s">
        <v>15</v>
      </c>
      <c r="B99" s="113">
        <v>33.793999999999997</v>
      </c>
      <c r="C99" s="114">
        <v>34.634999999999998</v>
      </c>
      <c r="D99" s="114">
        <v>38.863</v>
      </c>
      <c r="E99" s="114">
        <v>39.762999999999998</v>
      </c>
      <c r="F99" s="114">
        <v>42.631999999999998</v>
      </c>
      <c r="G99" s="114">
        <v>44.031999999999996</v>
      </c>
      <c r="H99" s="113">
        <v>36.393999999999998</v>
      </c>
      <c r="I99" s="114">
        <v>38.301000000000002</v>
      </c>
      <c r="J99" s="114">
        <v>40.808</v>
      </c>
      <c r="K99" s="115">
        <v>44.246000000000002</v>
      </c>
      <c r="L99" s="115">
        <v>48.023000000000003</v>
      </c>
      <c r="M99" s="116">
        <v>49.478999999999999</v>
      </c>
      <c r="N99" s="111">
        <v>38.191583333333334</v>
      </c>
      <c r="O99" s="117">
        <v>41.683416666666666</v>
      </c>
      <c r="P99" s="118">
        <v>3.4918333333333322</v>
      </c>
    </row>
    <row r="100" spans="1:16" ht="21" customHeight="1">
      <c r="A100" s="120" t="s">
        <v>159</v>
      </c>
    </row>
  </sheetData>
  <mergeCells count="25">
    <mergeCell ref="A1:P1"/>
    <mergeCell ref="A2:A3"/>
    <mergeCell ref="B2:G2"/>
    <mergeCell ref="H2:M2"/>
    <mergeCell ref="N2:P2"/>
    <mergeCell ref="A22:P22"/>
    <mergeCell ref="A23:A24"/>
    <mergeCell ref="B23:G23"/>
    <mergeCell ref="H23:M23"/>
    <mergeCell ref="N23:P23"/>
    <mergeCell ref="A42:P42"/>
    <mergeCell ref="A43:A44"/>
    <mergeCell ref="B43:G43"/>
    <mergeCell ref="H43:M43"/>
    <mergeCell ref="N43:P43"/>
    <mergeCell ref="A62:P62"/>
    <mergeCell ref="A63:A64"/>
    <mergeCell ref="B63:G63"/>
    <mergeCell ref="H63:M63"/>
    <mergeCell ref="N63:P63"/>
    <mergeCell ref="A82:P82"/>
    <mergeCell ref="A83:A84"/>
    <mergeCell ref="B83:G83"/>
    <mergeCell ref="H83:M83"/>
    <mergeCell ref="N83:P8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&amp;R&amp;14Příloha č. 3a
str. &amp;P</oddHeader>
  </headerFooter>
  <rowBreaks count="2" manualBreakCount="2">
    <brk id="41" max="15" man="1"/>
    <brk id="81" max="16383" man="1"/>
  </rowBreaks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0"/>
  <sheetViews>
    <sheetView zoomScale="90" zoomScaleNormal="90" workbookViewId="0">
      <selection activeCell="N22" sqref="N22"/>
    </sheetView>
  </sheetViews>
  <sheetFormatPr defaultRowHeight="15"/>
  <cols>
    <col min="1" max="1" width="29.7109375" customWidth="1"/>
  </cols>
  <sheetData>
    <row r="1" spans="1:16" ht="36" customHeight="1" thickBot="1">
      <c r="A1" s="487" t="s">
        <v>25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6" ht="21" customHeight="1" thickBot="1">
      <c r="A2" s="471"/>
      <c r="B2" s="480">
        <v>2013</v>
      </c>
      <c r="C2" s="481"/>
      <c r="D2" s="481"/>
      <c r="E2" s="481"/>
      <c r="F2" s="481"/>
      <c r="G2" s="481"/>
      <c r="H2" s="480">
        <v>2014</v>
      </c>
      <c r="I2" s="481"/>
      <c r="J2" s="481"/>
      <c r="K2" s="481"/>
      <c r="L2" s="481"/>
      <c r="M2" s="482"/>
      <c r="N2" s="483" t="s">
        <v>158</v>
      </c>
      <c r="O2" s="484"/>
      <c r="P2" s="485"/>
    </row>
    <row r="3" spans="1:16" ht="21" customHeight="1" thickBot="1">
      <c r="A3" s="486"/>
      <c r="B3" s="91">
        <v>1</v>
      </c>
      <c r="C3" s="92">
        <v>2</v>
      </c>
      <c r="D3" s="92">
        <v>3</v>
      </c>
      <c r="E3" s="92">
        <v>4</v>
      </c>
      <c r="F3" s="92">
        <v>5</v>
      </c>
      <c r="G3" s="92">
        <v>6</v>
      </c>
      <c r="H3" s="91">
        <v>1</v>
      </c>
      <c r="I3" s="92">
        <v>2</v>
      </c>
      <c r="J3" s="92">
        <v>3</v>
      </c>
      <c r="K3" s="92">
        <v>4</v>
      </c>
      <c r="L3" s="92">
        <v>5</v>
      </c>
      <c r="M3" s="93">
        <v>6</v>
      </c>
      <c r="N3" s="94">
        <v>2013</v>
      </c>
      <c r="O3" s="95">
        <v>2014</v>
      </c>
      <c r="P3" s="96" t="s">
        <v>154</v>
      </c>
    </row>
    <row r="4" spans="1:16" ht="21" customHeight="1">
      <c r="A4" s="123" t="s">
        <v>18</v>
      </c>
      <c r="B4" s="124">
        <v>585.80899999999997</v>
      </c>
      <c r="C4" s="125">
        <v>593.68299999999999</v>
      </c>
      <c r="D4" s="125">
        <v>587.76800000000003</v>
      </c>
      <c r="E4" s="125">
        <v>565.22799999999995</v>
      </c>
      <c r="F4" s="125">
        <v>547.46299999999997</v>
      </c>
      <c r="G4" s="125">
        <v>540.47299999999996</v>
      </c>
      <c r="H4" s="124">
        <v>629.274</v>
      </c>
      <c r="I4" s="125">
        <v>625.39</v>
      </c>
      <c r="J4" s="125">
        <v>608.31500000000005</v>
      </c>
      <c r="K4" s="125">
        <v>574.90800000000002</v>
      </c>
      <c r="L4" s="125">
        <v>549.97299999999996</v>
      </c>
      <c r="M4" s="126">
        <v>537.17899999999997</v>
      </c>
      <c r="N4" s="127">
        <v>570.47383333333335</v>
      </c>
      <c r="O4" s="127">
        <v>592.47766666666666</v>
      </c>
      <c r="P4" s="126">
        <v>22.003833333333318</v>
      </c>
    </row>
    <row r="5" spans="1:16" ht="21" customHeight="1">
      <c r="A5" s="123" t="s">
        <v>19</v>
      </c>
      <c r="B5" s="128">
        <v>274.45800000000003</v>
      </c>
      <c r="C5" s="129">
        <v>276.702</v>
      </c>
      <c r="D5" s="129">
        <v>276.16699999999997</v>
      </c>
      <c r="E5" s="129">
        <v>271.827</v>
      </c>
      <c r="F5" s="129">
        <v>268.93299999999999</v>
      </c>
      <c r="G5" s="129">
        <v>269.16800000000001</v>
      </c>
      <c r="H5" s="128">
        <v>297.23500000000001</v>
      </c>
      <c r="I5" s="129">
        <v>294.92399999999998</v>
      </c>
      <c r="J5" s="129">
        <v>290.22500000000002</v>
      </c>
      <c r="K5" s="129">
        <v>281.22800000000001</v>
      </c>
      <c r="L5" s="129">
        <v>275.03300000000002</v>
      </c>
      <c r="M5" s="130">
        <v>273.17500000000001</v>
      </c>
      <c r="N5" s="131">
        <v>272.66125</v>
      </c>
      <c r="O5" s="131">
        <v>286.66383333333334</v>
      </c>
      <c r="P5" s="130">
        <v>14.002583333333348</v>
      </c>
    </row>
    <row r="6" spans="1:16" ht="21" customHeight="1">
      <c r="A6" s="123" t="s">
        <v>20</v>
      </c>
      <c r="B6" s="128">
        <v>311.351</v>
      </c>
      <c r="C6" s="129">
        <v>316.98099999999999</v>
      </c>
      <c r="D6" s="129">
        <v>311.601</v>
      </c>
      <c r="E6" s="129">
        <v>293.40100000000001</v>
      </c>
      <c r="F6" s="129">
        <v>278.52999999999997</v>
      </c>
      <c r="G6" s="129">
        <v>271.30500000000001</v>
      </c>
      <c r="H6" s="128">
        <v>332.03899999999999</v>
      </c>
      <c r="I6" s="129">
        <v>330.46600000000001</v>
      </c>
      <c r="J6" s="129">
        <v>318.09000000000003</v>
      </c>
      <c r="K6" s="129">
        <v>293.68</v>
      </c>
      <c r="L6" s="129">
        <v>274.93999999999994</v>
      </c>
      <c r="M6" s="130">
        <v>264.00399999999996</v>
      </c>
      <c r="N6" s="131">
        <v>297.81258333333329</v>
      </c>
      <c r="O6" s="131">
        <v>305.81383333333332</v>
      </c>
      <c r="P6" s="130">
        <v>8.0012500000000273</v>
      </c>
    </row>
    <row r="7" spans="1:16" ht="21" customHeight="1">
      <c r="A7" s="123" t="s">
        <v>21</v>
      </c>
      <c r="B7" s="128">
        <v>138.10400000000001</v>
      </c>
      <c r="C7" s="129">
        <v>143.76</v>
      </c>
      <c r="D7" s="129">
        <v>132.398</v>
      </c>
      <c r="E7" s="129">
        <v>126.18</v>
      </c>
      <c r="F7" s="129">
        <v>114.58499999999999</v>
      </c>
      <c r="G7" s="129">
        <v>108.911</v>
      </c>
      <c r="H7" s="128">
        <v>150.52799999999999</v>
      </c>
      <c r="I7" s="129">
        <v>152.50700000000001</v>
      </c>
      <c r="J7" s="129">
        <v>137.291</v>
      </c>
      <c r="K7" s="129">
        <v>119.059</v>
      </c>
      <c r="L7" s="129">
        <v>107.98</v>
      </c>
      <c r="M7" s="130">
        <v>99.994</v>
      </c>
      <c r="N7" s="131">
        <v>127.24183333333333</v>
      </c>
      <c r="O7" s="131">
        <v>129.56283333333332</v>
      </c>
      <c r="P7" s="130">
        <v>2.3209999999999837</v>
      </c>
    </row>
    <row r="8" spans="1:16" ht="21" customHeight="1">
      <c r="A8" s="123" t="s">
        <v>22</v>
      </c>
      <c r="B8" s="128">
        <v>43.006999999999998</v>
      </c>
      <c r="C8" s="129">
        <v>36.886000000000003</v>
      </c>
      <c r="D8" s="129">
        <v>49.814</v>
      </c>
      <c r="E8" s="129">
        <v>69.11</v>
      </c>
      <c r="F8" s="129">
        <v>58.262</v>
      </c>
      <c r="G8" s="129">
        <v>45.524000000000001</v>
      </c>
      <c r="H8" s="128">
        <v>49.005000000000003</v>
      </c>
      <c r="I8" s="129">
        <v>51.753999999999998</v>
      </c>
      <c r="J8" s="129">
        <v>67.405000000000001</v>
      </c>
      <c r="K8" s="129">
        <v>81.787000000000006</v>
      </c>
      <c r="L8" s="129">
        <v>66.367000000000004</v>
      </c>
      <c r="M8" s="130">
        <v>57.097999999999999</v>
      </c>
      <c r="N8" s="131">
        <v>48.592833333333338</v>
      </c>
      <c r="O8" s="131">
        <v>59.829916666666662</v>
      </c>
      <c r="P8" s="130">
        <v>11.237083333333324</v>
      </c>
    </row>
    <row r="9" spans="1:16" ht="21" customHeight="1">
      <c r="A9" s="123" t="s">
        <v>23</v>
      </c>
      <c r="B9" s="128">
        <v>26.661999999999999</v>
      </c>
      <c r="C9" s="129">
        <v>18.837</v>
      </c>
      <c r="D9" s="129">
        <v>26.587</v>
      </c>
      <c r="E9" s="129">
        <v>43.125999999999998</v>
      </c>
      <c r="F9" s="129">
        <v>33.954000000000001</v>
      </c>
      <c r="G9" s="129">
        <v>24.725999999999999</v>
      </c>
      <c r="H9" s="128">
        <v>29.573</v>
      </c>
      <c r="I9" s="129">
        <v>32.718000000000004</v>
      </c>
      <c r="J9" s="129">
        <v>49.142000000000003</v>
      </c>
      <c r="K9" s="129">
        <v>62.570999999999998</v>
      </c>
      <c r="L9" s="129">
        <v>47.47</v>
      </c>
      <c r="M9" s="130">
        <v>37.923000000000002</v>
      </c>
      <c r="N9" s="131">
        <v>27.851916666666668</v>
      </c>
      <c r="O9" s="131">
        <v>41.127666666666663</v>
      </c>
      <c r="P9" s="130">
        <v>13.275749999999995</v>
      </c>
    </row>
    <row r="10" spans="1:16" ht="21" customHeight="1">
      <c r="A10" s="123" t="s">
        <v>94</v>
      </c>
      <c r="B10" s="128">
        <v>1.4650000000000001</v>
      </c>
      <c r="C10" s="129">
        <v>1.05</v>
      </c>
      <c r="D10" s="129">
        <v>2.4790000000000001</v>
      </c>
      <c r="E10" s="129">
        <v>6.6920000000000002</v>
      </c>
      <c r="F10" s="129">
        <v>4.8929999999999998</v>
      </c>
      <c r="G10" s="129">
        <v>3.923</v>
      </c>
      <c r="H10" s="128">
        <v>2.0499999999999998</v>
      </c>
      <c r="I10" s="129">
        <v>1.802</v>
      </c>
      <c r="J10" s="129">
        <v>5.7370000000000001</v>
      </c>
      <c r="K10" s="129">
        <v>12.254</v>
      </c>
      <c r="L10" s="129">
        <v>9.1549999999999994</v>
      </c>
      <c r="M10" s="130">
        <v>6.95</v>
      </c>
      <c r="N10" s="131">
        <v>3.1918333333333333</v>
      </c>
      <c r="O10" s="131">
        <v>5.8965000000000005</v>
      </c>
      <c r="P10" s="130">
        <v>2.7046666666666672</v>
      </c>
    </row>
    <row r="11" spans="1:16" ht="21" customHeight="1">
      <c r="A11" s="123" t="s">
        <v>24</v>
      </c>
      <c r="B11" s="128">
        <v>83.504999999999995</v>
      </c>
      <c r="C11" s="129">
        <v>44.76</v>
      </c>
      <c r="D11" s="129">
        <v>43.899000000000001</v>
      </c>
      <c r="E11" s="129">
        <v>46.57</v>
      </c>
      <c r="F11" s="129">
        <v>40.497</v>
      </c>
      <c r="G11" s="129">
        <v>38.533999999999999</v>
      </c>
      <c r="H11" s="128">
        <v>81.445999999999998</v>
      </c>
      <c r="I11" s="129">
        <v>47.87</v>
      </c>
      <c r="J11" s="129">
        <v>50.33</v>
      </c>
      <c r="K11" s="129">
        <v>48.38</v>
      </c>
      <c r="L11" s="129">
        <v>41.432000000000002</v>
      </c>
      <c r="M11" s="130">
        <v>44.304000000000002</v>
      </c>
      <c r="N11" s="131">
        <v>51.436749999999996</v>
      </c>
      <c r="O11" s="131">
        <v>53.580416666666672</v>
      </c>
      <c r="P11" s="130">
        <v>2.1436666666666753</v>
      </c>
    </row>
    <row r="12" spans="1:16" ht="21" customHeight="1">
      <c r="A12" s="132" t="s">
        <v>255</v>
      </c>
      <c r="B12" s="133">
        <v>33.793999999999997</v>
      </c>
      <c r="C12" s="134">
        <v>34.634999999999998</v>
      </c>
      <c r="D12" s="134">
        <v>38.863</v>
      </c>
      <c r="E12" s="134">
        <v>39.762999999999998</v>
      </c>
      <c r="F12" s="134">
        <v>42.631999999999998</v>
      </c>
      <c r="G12" s="134">
        <v>44.031999999999996</v>
      </c>
      <c r="H12" s="133">
        <v>36.393999999999998</v>
      </c>
      <c r="I12" s="134">
        <v>38.301000000000002</v>
      </c>
      <c r="J12" s="134">
        <v>40.808</v>
      </c>
      <c r="K12" s="134">
        <v>44.246000000000002</v>
      </c>
      <c r="L12" s="134">
        <v>48.023000000000003</v>
      </c>
      <c r="M12" s="135">
        <v>49.478999999999999</v>
      </c>
      <c r="N12" s="136">
        <v>38.191583333333334</v>
      </c>
      <c r="O12" s="136">
        <v>41.683416666666666</v>
      </c>
      <c r="P12" s="135">
        <v>3.4918333333333322</v>
      </c>
    </row>
    <row r="13" spans="1:16" ht="21" customHeight="1" thickBot="1">
      <c r="A13" s="137" t="s">
        <v>256</v>
      </c>
      <c r="B13" s="138">
        <v>17.334704385393856</v>
      </c>
      <c r="C13" s="139">
        <v>17.141128915836582</v>
      </c>
      <c r="D13" s="139">
        <v>15.124102616884954</v>
      </c>
      <c r="E13" s="139">
        <v>14.214923421271031</v>
      </c>
      <c r="F13" s="139">
        <v>12.841597860761869</v>
      </c>
      <c r="G13" s="139">
        <v>12.274550327034884</v>
      </c>
      <c r="H13" s="138">
        <v>17.290597351211741</v>
      </c>
      <c r="I13" s="139">
        <v>16.328294300409908</v>
      </c>
      <c r="J13" s="139">
        <v>14.906758478729662</v>
      </c>
      <c r="K13" s="139">
        <v>12.993445735207702</v>
      </c>
      <c r="L13" s="139">
        <v>11.452283280927887</v>
      </c>
      <c r="M13" s="140">
        <v>10.85670688574951</v>
      </c>
      <c r="N13" s="141">
        <v>15.101296360136173</v>
      </c>
      <c r="O13" s="141">
        <v>14.48046266145775</v>
      </c>
      <c r="P13" s="140">
        <v>-0.62083369867842286</v>
      </c>
    </row>
    <row r="14" spans="1:16" ht="21" customHeight="1">
      <c r="A14" s="120" t="s">
        <v>159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8">
      <c r="A15" s="143" t="s">
        <v>160</v>
      </c>
    </row>
    <row r="17" spans="2:15">
      <c r="O17" s="83"/>
    </row>
    <row r="18" spans="2:15">
      <c r="B18" s="83"/>
    </row>
    <row r="20" spans="2:15">
      <c r="B20" s="83"/>
      <c r="C20" s="83"/>
      <c r="F20" s="83"/>
    </row>
  </sheetData>
  <mergeCells count="5">
    <mergeCell ref="A2:A3"/>
    <mergeCell ref="B2:G2"/>
    <mergeCell ref="H2:M2"/>
    <mergeCell ref="N2:P2"/>
    <mergeCell ref="A1:P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15" max="1048575" man="1"/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34"/>
  <sheetViews>
    <sheetView zoomScale="80" zoomScaleNormal="80" workbookViewId="0">
      <selection activeCell="S21" sqref="S21"/>
    </sheetView>
  </sheetViews>
  <sheetFormatPr defaultRowHeight="15"/>
  <cols>
    <col min="1" max="1" width="30.7109375" style="345" customWidth="1"/>
    <col min="2" max="16384" width="9.140625" style="345"/>
  </cols>
  <sheetData>
    <row r="1" spans="1:11" ht="36" customHeight="1">
      <c r="A1" s="488" t="s">
        <v>280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</row>
    <row r="2" spans="1:11" ht="33" customHeight="1">
      <c r="A2" s="353"/>
      <c r="B2" s="350" t="s">
        <v>281</v>
      </c>
      <c r="C2" s="350" t="s">
        <v>282</v>
      </c>
      <c r="D2" s="350" t="s">
        <v>283</v>
      </c>
      <c r="E2" s="350" t="s">
        <v>284</v>
      </c>
      <c r="F2" s="350" t="s">
        <v>285</v>
      </c>
      <c r="G2" s="350" t="s">
        <v>286</v>
      </c>
      <c r="H2" s="350" t="s">
        <v>287</v>
      </c>
      <c r="I2" s="350" t="s">
        <v>288</v>
      </c>
      <c r="J2" s="350" t="s">
        <v>289</v>
      </c>
      <c r="K2" s="350" t="s">
        <v>290</v>
      </c>
    </row>
    <row r="3" spans="1:11" ht="21" customHeight="1">
      <c r="A3" s="351" t="s">
        <v>291</v>
      </c>
      <c r="B3" s="347">
        <v>4.3</v>
      </c>
      <c r="C3" s="347">
        <v>4.3</v>
      </c>
      <c r="D3" s="347">
        <v>4.3</v>
      </c>
      <c r="E3" s="347">
        <v>4.4000000000000004</v>
      </c>
      <c r="F3" s="347">
        <v>5.4</v>
      </c>
      <c r="G3" s="347">
        <v>4.5</v>
      </c>
      <c r="H3" s="347">
        <v>4.8</v>
      </c>
      <c r="I3" s="347">
        <v>5</v>
      </c>
      <c r="J3" s="347">
        <v>5.4</v>
      </c>
      <c r="K3" s="348" t="s">
        <v>292</v>
      </c>
    </row>
    <row r="4" spans="1:11" ht="21" customHeight="1">
      <c r="A4" s="351" t="s">
        <v>293</v>
      </c>
      <c r="B4" s="347">
        <v>5.9</v>
      </c>
      <c r="C4" s="347">
        <v>5.4</v>
      </c>
      <c r="D4" s="347">
        <v>5.4</v>
      </c>
      <c r="E4" s="347">
        <v>5.2</v>
      </c>
      <c r="F4" s="347">
        <v>5.9</v>
      </c>
      <c r="G4" s="347">
        <v>5.3</v>
      </c>
      <c r="H4" s="347">
        <v>5.2</v>
      </c>
      <c r="I4" s="347">
        <v>5</v>
      </c>
      <c r="J4" s="347">
        <v>5.5</v>
      </c>
      <c r="K4" s="347">
        <v>5.0999999999999996</v>
      </c>
    </row>
    <row r="5" spans="1:11" ht="21" customHeight="1">
      <c r="A5" s="351" t="s">
        <v>294</v>
      </c>
      <c r="B5" s="347">
        <v>6.4</v>
      </c>
      <c r="C5" s="347">
        <v>6.4</v>
      </c>
      <c r="D5" s="347">
        <v>6.3</v>
      </c>
      <c r="E5" s="347">
        <v>6.2</v>
      </c>
      <c r="F5" s="347">
        <v>6</v>
      </c>
      <c r="G5" s="347">
        <v>6.6</v>
      </c>
      <c r="H5" s="347">
        <v>6.5</v>
      </c>
      <c r="I5" s="347">
        <v>6.4</v>
      </c>
      <c r="J5" s="347">
        <v>6</v>
      </c>
      <c r="K5" s="347">
        <v>5.3</v>
      </c>
    </row>
    <row r="6" spans="1:11" ht="21" customHeight="1">
      <c r="A6" s="351" t="s">
        <v>295</v>
      </c>
      <c r="B6" s="347">
        <v>5.2</v>
      </c>
      <c r="C6" s="347">
        <v>4.8</v>
      </c>
      <c r="D6" s="347">
        <v>4.9000000000000004</v>
      </c>
      <c r="E6" s="347">
        <v>5.4</v>
      </c>
      <c r="F6" s="347">
        <v>5.8</v>
      </c>
      <c r="G6" s="347">
        <v>5.6</v>
      </c>
      <c r="H6" s="347">
        <v>5.8</v>
      </c>
      <c r="I6" s="347">
        <v>6.3</v>
      </c>
      <c r="J6" s="347">
        <v>6.4</v>
      </c>
      <c r="K6" s="347">
        <v>6</v>
      </c>
    </row>
    <row r="7" spans="1:11" ht="21" customHeight="1">
      <c r="A7" s="351" t="s">
        <v>296</v>
      </c>
      <c r="B7" s="347">
        <v>8.1999999999999993</v>
      </c>
      <c r="C7" s="347">
        <v>7.8</v>
      </c>
      <c r="D7" s="347">
        <v>8</v>
      </c>
      <c r="E7" s="347">
        <v>7.6</v>
      </c>
      <c r="F7" s="347">
        <v>7.8</v>
      </c>
      <c r="G7" s="347">
        <v>7.6</v>
      </c>
      <c r="H7" s="347">
        <v>7.7</v>
      </c>
      <c r="I7" s="347">
        <v>7</v>
      </c>
      <c r="J7" s="347">
        <v>6.7</v>
      </c>
      <c r="K7" s="348" t="s">
        <v>292</v>
      </c>
    </row>
    <row r="8" spans="1:11" ht="21" customHeight="1">
      <c r="A8" s="351" t="s">
        <v>297</v>
      </c>
      <c r="B8" s="349">
        <v>7.1</v>
      </c>
      <c r="C8" s="349">
        <v>6.7</v>
      </c>
      <c r="D8" s="349">
        <v>7</v>
      </c>
      <c r="E8" s="349">
        <v>7.2</v>
      </c>
      <c r="F8" s="349">
        <v>7.5</v>
      </c>
      <c r="G8" s="349">
        <v>6.8</v>
      </c>
      <c r="H8" s="349">
        <v>7</v>
      </c>
      <c r="I8" s="349">
        <v>6.7</v>
      </c>
      <c r="J8" s="349">
        <v>6.8</v>
      </c>
      <c r="K8" s="349">
        <v>6</v>
      </c>
    </row>
    <row r="9" spans="1:11" ht="21" customHeight="1">
      <c r="A9" s="351" t="s">
        <v>298</v>
      </c>
      <c r="B9" s="347">
        <v>7.6</v>
      </c>
      <c r="C9" s="347">
        <v>6.9</v>
      </c>
      <c r="D9" s="347">
        <v>6.8</v>
      </c>
      <c r="E9" s="347">
        <v>6.9</v>
      </c>
      <c r="F9" s="347">
        <v>7.5</v>
      </c>
      <c r="G9" s="347">
        <v>7.5</v>
      </c>
      <c r="H9" s="347">
        <v>7</v>
      </c>
      <c r="I9" s="347">
        <v>7.2</v>
      </c>
      <c r="J9" s="347">
        <v>7.2</v>
      </c>
      <c r="K9" s="347">
        <v>7.3</v>
      </c>
    </row>
    <row r="10" spans="1:11" ht="21" customHeight="1">
      <c r="A10" s="351" t="s">
        <v>299</v>
      </c>
      <c r="B10" s="347">
        <v>8.1</v>
      </c>
      <c r="C10" s="347">
        <v>7.8</v>
      </c>
      <c r="D10" s="347">
        <v>7.4</v>
      </c>
      <c r="E10" s="347">
        <v>6.9</v>
      </c>
      <c r="F10" s="347">
        <v>7.7</v>
      </c>
      <c r="G10" s="347">
        <v>6.7</v>
      </c>
      <c r="H10" s="347">
        <v>7</v>
      </c>
      <c r="I10" s="347">
        <v>6.5</v>
      </c>
      <c r="J10" s="347">
        <v>7.4</v>
      </c>
      <c r="K10" s="347">
        <v>6.3</v>
      </c>
    </row>
    <row r="11" spans="1:11" ht="21" customHeight="1">
      <c r="A11" s="351" t="s">
        <v>300</v>
      </c>
      <c r="B11" s="347">
        <v>5.3</v>
      </c>
      <c r="C11" s="347">
        <v>5.0999999999999996</v>
      </c>
      <c r="D11" s="347">
        <v>5.0999999999999996</v>
      </c>
      <c r="E11" s="347">
        <v>5.6</v>
      </c>
      <c r="F11" s="347">
        <v>6.5</v>
      </c>
      <c r="G11" s="347">
        <v>6.6</v>
      </c>
      <c r="H11" s="347">
        <v>6.8</v>
      </c>
      <c r="I11" s="347">
        <v>6.9</v>
      </c>
      <c r="J11" s="347">
        <v>7.5</v>
      </c>
      <c r="K11" s="347">
        <v>7</v>
      </c>
    </row>
    <row r="12" spans="1:11" ht="21" customHeight="1">
      <c r="A12" s="351" t="s">
        <v>301</v>
      </c>
      <c r="B12" s="347">
        <v>11.7</v>
      </c>
      <c r="C12" s="347">
        <v>10.9</v>
      </c>
      <c r="D12" s="347">
        <v>10.4</v>
      </c>
      <c r="E12" s="347">
        <v>10.7</v>
      </c>
      <c r="F12" s="347">
        <v>11.8</v>
      </c>
      <c r="G12" s="347">
        <v>10.3</v>
      </c>
      <c r="H12" s="347">
        <v>9.8000000000000007</v>
      </c>
      <c r="I12" s="347">
        <v>9.1</v>
      </c>
      <c r="J12" s="347">
        <v>8.3000000000000007</v>
      </c>
      <c r="K12" s="348" t="s">
        <v>292</v>
      </c>
    </row>
    <row r="13" spans="1:11" ht="21" customHeight="1">
      <c r="A13" s="351" t="s">
        <v>302</v>
      </c>
      <c r="B13" s="347">
        <v>11.3</v>
      </c>
      <c r="C13" s="347">
        <v>10.1</v>
      </c>
      <c r="D13" s="347">
        <v>9.5</v>
      </c>
      <c r="E13" s="347">
        <v>9.1</v>
      </c>
      <c r="F13" s="347">
        <v>10</v>
      </c>
      <c r="G13" s="347">
        <v>8</v>
      </c>
      <c r="H13" s="347">
        <v>7.8</v>
      </c>
      <c r="I13" s="347">
        <v>8.6999999999999993</v>
      </c>
      <c r="J13" s="347">
        <v>8.5</v>
      </c>
      <c r="K13" s="348" t="s">
        <v>292</v>
      </c>
    </row>
    <row r="14" spans="1:11" ht="21" customHeight="1">
      <c r="A14" s="351" t="s">
        <v>303</v>
      </c>
      <c r="B14" s="347">
        <v>8.1999999999999993</v>
      </c>
      <c r="C14" s="347">
        <v>8.6</v>
      </c>
      <c r="D14" s="347">
        <v>7.5</v>
      </c>
      <c r="E14" s="347">
        <v>7.6</v>
      </c>
      <c r="F14" s="347">
        <v>8.6</v>
      </c>
      <c r="G14" s="347">
        <v>8.6999999999999993</v>
      </c>
      <c r="H14" s="347">
        <v>7.4</v>
      </c>
      <c r="I14" s="347">
        <v>7.4</v>
      </c>
      <c r="J14" s="347">
        <v>8.6</v>
      </c>
      <c r="K14" s="347">
        <v>8.6999999999999993</v>
      </c>
    </row>
    <row r="15" spans="1:11" ht="21" customHeight="1">
      <c r="A15" s="351" t="s">
        <v>304</v>
      </c>
      <c r="B15" s="347">
        <v>7.2</v>
      </c>
      <c r="C15" s="347">
        <v>7</v>
      </c>
      <c r="D15" s="347">
        <v>7.7</v>
      </c>
      <c r="E15" s="347">
        <v>8.3000000000000007</v>
      </c>
      <c r="F15" s="347">
        <v>8.5</v>
      </c>
      <c r="G15" s="347">
        <v>8.1</v>
      </c>
      <c r="H15" s="347">
        <v>8.6999999999999993</v>
      </c>
      <c r="I15" s="347">
        <v>8.5</v>
      </c>
      <c r="J15" s="347">
        <v>8.6999999999999993</v>
      </c>
      <c r="K15" s="347">
        <v>8.1999999999999993</v>
      </c>
    </row>
    <row r="16" spans="1:11" ht="21" customHeight="1">
      <c r="A16" s="351" t="s">
        <v>305</v>
      </c>
      <c r="B16" s="347">
        <v>8</v>
      </c>
      <c r="C16" s="347">
        <v>8.6</v>
      </c>
      <c r="D16" s="347">
        <v>7.1</v>
      </c>
      <c r="E16" s="347">
        <v>7</v>
      </c>
      <c r="F16" s="347">
        <v>8.8000000000000007</v>
      </c>
      <c r="G16" s="347">
        <v>9.1</v>
      </c>
      <c r="H16" s="347">
        <v>7.1</v>
      </c>
      <c r="I16" s="347">
        <v>7.7</v>
      </c>
      <c r="J16" s="347">
        <v>9</v>
      </c>
      <c r="K16" s="347">
        <v>9.6</v>
      </c>
    </row>
    <row r="17" spans="1:11" ht="21" customHeight="1">
      <c r="A17" s="351" t="s">
        <v>306</v>
      </c>
      <c r="B17" s="347">
        <v>10</v>
      </c>
      <c r="C17" s="347">
        <v>9.4</v>
      </c>
      <c r="D17" s="347">
        <v>9.3000000000000007</v>
      </c>
      <c r="E17" s="347">
        <v>10.5</v>
      </c>
      <c r="F17" s="347">
        <v>10.8</v>
      </c>
      <c r="G17" s="347">
        <v>10</v>
      </c>
      <c r="H17" s="347">
        <v>9.8000000000000007</v>
      </c>
      <c r="I17" s="347">
        <v>10.4</v>
      </c>
      <c r="J17" s="347">
        <v>10.6</v>
      </c>
      <c r="K17" s="347">
        <v>9.9</v>
      </c>
    </row>
    <row r="18" spans="1:11" ht="21" customHeight="1">
      <c r="A18" s="351" t="s">
        <v>307</v>
      </c>
      <c r="B18" s="347">
        <v>10.5</v>
      </c>
      <c r="C18" s="347">
        <v>9.9</v>
      </c>
      <c r="D18" s="347">
        <v>9.9</v>
      </c>
      <c r="E18" s="347">
        <v>10.1</v>
      </c>
      <c r="F18" s="347">
        <v>11.3</v>
      </c>
      <c r="G18" s="347">
        <v>10.5</v>
      </c>
      <c r="H18" s="347">
        <v>9.8000000000000007</v>
      </c>
      <c r="I18" s="347">
        <v>9.8000000000000007</v>
      </c>
      <c r="J18" s="347">
        <v>10.6</v>
      </c>
      <c r="K18" s="347">
        <v>9.5</v>
      </c>
    </row>
    <row r="19" spans="1:11" ht="21" customHeight="1">
      <c r="A19" s="351" t="s">
        <v>308</v>
      </c>
      <c r="B19" s="347">
        <v>8.6</v>
      </c>
      <c r="C19" s="347">
        <v>8.1999999999999993</v>
      </c>
      <c r="D19" s="347">
        <v>9.1999999999999993</v>
      </c>
      <c r="E19" s="347">
        <v>9.5</v>
      </c>
      <c r="F19" s="347">
        <v>11.1</v>
      </c>
      <c r="G19" s="347">
        <v>10.4</v>
      </c>
      <c r="H19" s="347">
        <v>9.4</v>
      </c>
      <c r="I19" s="347">
        <v>9.6999999999999993</v>
      </c>
      <c r="J19" s="347">
        <v>10.8</v>
      </c>
      <c r="K19" s="347">
        <v>10</v>
      </c>
    </row>
    <row r="20" spans="1:11" ht="21" customHeight="1">
      <c r="A20" s="351" t="s">
        <v>309</v>
      </c>
      <c r="B20" s="349">
        <v>10.6</v>
      </c>
      <c r="C20" s="349">
        <v>10.3</v>
      </c>
      <c r="D20" s="349">
        <v>10.199999999999999</v>
      </c>
      <c r="E20" s="349">
        <v>10.7</v>
      </c>
      <c r="F20" s="349">
        <v>11.4</v>
      </c>
      <c r="G20" s="349">
        <v>10.8</v>
      </c>
      <c r="H20" s="349">
        <v>10.5</v>
      </c>
      <c r="I20" s="349">
        <v>10.6</v>
      </c>
      <c r="J20" s="349">
        <v>11</v>
      </c>
      <c r="K20" s="349">
        <v>10.199999999999999</v>
      </c>
    </row>
    <row r="21" spans="1:11" ht="21" customHeight="1">
      <c r="A21" s="351" t="s">
        <v>310</v>
      </c>
      <c r="B21" s="347">
        <v>16.3</v>
      </c>
      <c r="C21" s="347">
        <v>16.3</v>
      </c>
      <c r="D21" s="347">
        <v>13.7</v>
      </c>
      <c r="E21" s="347">
        <v>13.9</v>
      </c>
      <c r="F21" s="347">
        <v>13</v>
      </c>
      <c r="G21" s="347">
        <v>11.4</v>
      </c>
      <c r="H21" s="347">
        <v>11.8</v>
      </c>
      <c r="I21" s="347">
        <v>11.3</v>
      </c>
      <c r="J21" s="347">
        <v>11.9</v>
      </c>
      <c r="K21" s="348" t="s">
        <v>292</v>
      </c>
    </row>
    <row r="22" spans="1:11" ht="21" customHeight="1">
      <c r="A22" s="351" t="s">
        <v>311</v>
      </c>
      <c r="B22" s="347">
        <v>15</v>
      </c>
      <c r="C22" s="347">
        <v>15</v>
      </c>
      <c r="D22" s="347">
        <v>15</v>
      </c>
      <c r="E22" s="347">
        <v>13.8</v>
      </c>
      <c r="F22" s="347">
        <v>13.7</v>
      </c>
      <c r="G22" s="347">
        <v>13.9</v>
      </c>
      <c r="H22" s="347">
        <v>13</v>
      </c>
      <c r="I22" s="347">
        <v>11.8</v>
      </c>
      <c r="J22" s="347">
        <v>12.1</v>
      </c>
      <c r="K22" s="347">
        <v>12</v>
      </c>
    </row>
    <row r="23" spans="1:11" ht="21" customHeight="1">
      <c r="A23" s="351" t="s">
        <v>312</v>
      </c>
      <c r="B23" s="347">
        <v>14.6</v>
      </c>
      <c r="C23" s="347">
        <v>13.3</v>
      </c>
      <c r="D23" s="347">
        <v>12.5</v>
      </c>
      <c r="E23" s="347">
        <v>13.2</v>
      </c>
      <c r="F23" s="347">
        <v>13.1</v>
      </c>
      <c r="G23" s="347">
        <v>11.7</v>
      </c>
      <c r="H23" s="347">
        <v>10.9</v>
      </c>
      <c r="I23" s="347">
        <v>11.4</v>
      </c>
      <c r="J23" s="347">
        <v>12.4</v>
      </c>
      <c r="K23" s="347">
        <v>10.5</v>
      </c>
    </row>
    <row r="24" spans="1:11" ht="21" customHeight="1">
      <c r="A24" s="351" t="s">
        <v>313</v>
      </c>
      <c r="B24" s="347">
        <v>12.9</v>
      </c>
      <c r="C24" s="347">
        <v>12.3</v>
      </c>
      <c r="D24" s="347">
        <v>11.5</v>
      </c>
      <c r="E24" s="347">
        <v>12.4</v>
      </c>
      <c r="F24" s="347">
        <v>13.8</v>
      </c>
      <c r="G24" s="347">
        <v>13</v>
      </c>
      <c r="H24" s="347">
        <v>12</v>
      </c>
      <c r="I24" s="347">
        <v>13.1</v>
      </c>
      <c r="J24" s="347">
        <v>13</v>
      </c>
      <c r="K24" s="347">
        <v>11.6</v>
      </c>
    </row>
    <row r="25" spans="1:11" ht="21" customHeight="1">
      <c r="A25" s="351" t="s">
        <v>314</v>
      </c>
      <c r="B25" s="347">
        <v>10.9</v>
      </c>
      <c r="C25" s="347">
        <v>10.5</v>
      </c>
      <c r="D25" s="347">
        <v>9.8000000000000007</v>
      </c>
      <c r="E25" s="347">
        <v>11.6</v>
      </c>
      <c r="F25" s="347">
        <v>12.8</v>
      </c>
      <c r="G25" s="347">
        <v>12</v>
      </c>
      <c r="H25" s="347">
        <v>11.3</v>
      </c>
      <c r="I25" s="347">
        <v>12.7</v>
      </c>
      <c r="J25" s="347">
        <v>13.6</v>
      </c>
      <c r="K25" s="348" t="s">
        <v>292</v>
      </c>
    </row>
    <row r="26" spans="1:11" ht="21" customHeight="1">
      <c r="A26" s="351" t="s">
        <v>315</v>
      </c>
      <c r="B26" s="347">
        <v>14.1</v>
      </c>
      <c r="C26" s="347">
        <v>13.6</v>
      </c>
      <c r="D26" s="347">
        <v>13.7</v>
      </c>
      <c r="E26" s="347">
        <v>14.4</v>
      </c>
      <c r="F26" s="347">
        <v>14.5</v>
      </c>
      <c r="G26" s="347">
        <v>14</v>
      </c>
      <c r="H26" s="347">
        <v>14.1</v>
      </c>
      <c r="I26" s="347">
        <v>14.3</v>
      </c>
      <c r="J26" s="347">
        <v>14.1</v>
      </c>
      <c r="K26" s="347">
        <v>13.7</v>
      </c>
    </row>
    <row r="27" spans="1:11" ht="21" customHeight="1">
      <c r="A27" s="351" t="s">
        <v>316</v>
      </c>
      <c r="B27" s="347">
        <v>15</v>
      </c>
      <c r="C27" s="347">
        <v>15.1</v>
      </c>
      <c r="D27" s="347">
        <v>15.9</v>
      </c>
      <c r="E27" s="347">
        <v>17.100000000000001</v>
      </c>
      <c r="F27" s="347">
        <v>17.8</v>
      </c>
      <c r="G27" s="347">
        <v>16.7</v>
      </c>
      <c r="H27" s="347">
        <v>15.8</v>
      </c>
      <c r="I27" s="347">
        <v>15.5</v>
      </c>
      <c r="J27" s="347">
        <v>15.3</v>
      </c>
      <c r="K27" s="347">
        <v>14</v>
      </c>
    </row>
    <row r="28" spans="1:11" ht="21" customHeight="1">
      <c r="A28" s="351" t="s">
        <v>317</v>
      </c>
      <c r="B28" s="347">
        <v>11.1</v>
      </c>
      <c r="C28" s="347">
        <v>11.4</v>
      </c>
      <c r="D28" s="347">
        <v>12.1</v>
      </c>
      <c r="E28" s="347">
        <v>12.8</v>
      </c>
      <c r="F28" s="347">
        <v>15.9</v>
      </c>
      <c r="G28" s="347">
        <v>15.5</v>
      </c>
      <c r="H28" s="347">
        <v>16.3</v>
      </c>
      <c r="I28" s="347">
        <v>16</v>
      </c>
      <c r="J28" s="347">
        <v>16.899999999999999</v>
      </c>
      <c r="K28" s="347">
        <v>14.7</v>
      </c>
    </row>
    <row r="29" spans="1:11" ht="21" customHeight="1">
      <c r="A29" s="351" t="s">
        <v>318</v>
      </c>
      <c r="B29" s="347">
        <v>16.600000000000001</v>
      </c>
      <c r="C29" s="347">
        <v>14.9</v>
      </c>
      <c r="D29" s="347">
        <v>14.9</v>
      </c>
      <c r="E29" s="347">
        <v>18.100000000000001</v>
      </c>
      <c r="F29" s="347">
        <v>18</v>
      </c>
      <c r="G29" s="347">
        <v>16.8</v>
      </c>
      <c r="H29" s="347">
        <v>16.8</v>
      </c>
      <c r="I29" s="347">
        <v>17.7</v>
      </c>
      <c r="J29" s="347">
        <v>18.899999999999999</v>
      </c>
      <c r="K29" s="347">
        <v>16.3</v>
      </c>
    </row>
    <row r="30" spans="1:11" ht="21" customHeight="1">
      <c r="A30" s="351" t="s">
        <v>319</v>
      </c>
      <c r="B30" s="347">
        <v>24.2</v>
      </c>
      <c r="C30" s="347">
        <v>24.4</v>
      </c>
      <c r="D30" s="347">
        <v>24.8</v>
      </c>
      <c r="E30" s="347">
        <v>25.8</v>
      </c>
      <c r="F30" s="347">
        <v>26.9</v>
      </c>
      <c r="G30" s="347">
        <v>26.1</v>
      </c>
      <c r="H30" s="347">
        <v>25.7</v>
      </c>
      <c r="I30" s="347">
        <v>25.7</v>
      </c>
      <c r="J30" s="347">
        <v>25.9</v>
      </c>
      <c r="K30" s="347">
        <v>24.5</v>
      </c>
    </row>
    <row r="31" spans="1:11" ht="21" customHeight="1">
      <c r="A31" s="351" t="s">
        <v>320</v>
      </c>
      <c r="B31" s="347">
        <v>22.9</v>
      </c>
      <c r="C31" s="347">
        <v>23.8</v>
      </c>
      <c r="D31" s="347">
        <v>25</v>
      </c>
      <c r="E31" s="347">
        <v>26.3</v>
      </c>
      <c r="F31" s="347">
        <v>27.6</v>
      </c>
      <c r="G31" s="347">
        <v>27.3</v>
      </c>
      <c r="H31" s="347">
        <v>27.2</v>
      </c>
      <c r="I31" s="347">
        <v>27.8</v>
      </c>
      <c r="J31" s="347">
        <v>27.9</v>
      </c>
      <c r="K31" s="348" t="s">
        <v>292</v>
      </c>
    </row>
    <row r="32" spans="1:11" ht="21" customHeight="1">
      <c r="A32" s="352" t="s">
        <v>321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</row>
    <row r="33" spans="1:11" ht="21" customHeight="1">
      <c r="B33" s="142"/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>
      <c r="A34" s="346"/>
      <c r="B34" s="346"/>
    </row>
  </sheetData>
  <mergeCells count="1"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horizontalDpi="4294967294" r:id="rId1"/>
  <headerFooter>
    <oddHeader>&amp;R&amp;14Příloha č. 3c
str. &amp;P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workbookViewId="0">
      <selection activeCell="Q25" sqref="Q25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489" t="s">
        <v>349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</row>
    <row r="2" spans="1:16" ht="18.7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</row>
    <row r="34" spans="1:1" ht="15.75">
      <c r="A34" s="120" t="s">
        <v>350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18"/>
  <sheetViews>
    <sheetView workbookViewId="0">
      <selection activeCell="G17" sqref="G17"/>
    </sheetView>
  </sheetViews>
  <sheetFormatPr defaultRowHeight="15"/>
  <cols>
    <col min="1" max="1" width="31" customWidth="1"/>
    <col min="2" max="2" width="25.5703125" customWidth="1"/>
    <col min="3" max="3" width="25.85546875" customWidth="1"/>
  </cols>
  <sheetData>
    <row r="1" spans="1:3" ht="36.75" customHeight="1" thickBot="1">
      <c r="A1" s="490" t="s">
        <v>366</v>
      </c>
      <c r="B1" s="490"/>
      <c r="C1" s="490"/>
    </row>
    <row r="2" spans="1:3" ht="21" customHeight="1">
      <c r="A2" s="491" t="s">
        <v>257</v>
      </c>
      <c r="B2" s="493" t="s">
        <v>365</v>
      </c>
      <c r="C2" s="494"/>
    </row>
    <row r="3" spans="1:3" ht="21" customHeight="1" thickBot="1">
      <c r="A3" s="492"/>
      <c r="B3" s="425" t="s">
        <v>364</v>
      </c>
      <c r="C3" s="426" t="s">
        <v>84</v>
      </c>
    </row>
    <row r="4" spans="1:3" ht="21" customHeight="1">
      <c r="A4" s="427" t="s">
        <v>1</v>
      </c>
      <c r="B4" s="430">
        <v>41</v>
      </c>
      <c r="C4" s="434">
        <v>2230</v>
      </c>
    </row>
    <row r="5" spans="1:3" ht="21" customHeight="1">
      <c r="A5" s="428" t="s">
        <v>2</v>
      </c>
      <c r="B5" s="431">
        <v>6</v>
      </c>
      <c r="C5" s="435">
        <v>930</v>
      </c>
    </row>
    <row r="6" spans="1:3" ht="21" customHeight="1">
      <c r="A6" s="428" t="s">
        <v>3</v>
      </c>
      <c r="B6" s="431">
        <v>1</v>
      </c>
      <c r="C6" s="435">
        <v>51</v>
      </c>
    </row>
    <row r="7" spans="1:3" ht="21" customHeight="1">
      <c r="A7" s="428" t="s">
        <v>4</v>
      </c>
      <c r="B7" s="431">
        <v>3</v>
      </c>
      <c r="C7" s="435">
        <v>194</v>
      </c>
    </row>
    <row r="8" spans="1:3" ht="21" customHeight="1">
      <c r="A8" s="428" t="s">
        <v>5</v>
      </c>
      <c r="B8" s="431">
        <v>0</v>
      </c>
      <c r="C8" s="435">
        <v>16</v>
      </c>
    </row>
    <row r="9" spans="1:3" ht="21" customHeight="1">
      <c r="A9" s="428" t="s">
        <v>6</v>
      </c>
      <c r="B9" s="431">
        <v>3</v>
      </c>
      <c r="C9" s="435">
        <v>227</v>
      </c>
    </row>
    <row r="10" spans="1:3" ht="21" customHeight="1">
      <c r="A10" s="428" t="s">
        <v>7</v>
      </c>
      <c r="B10" s="431">
        <v>7</v>
      </c>
      <c r="C10" s="435">
        <v>322</v>
      </c>
    </row>
    <row r="11" spans="1:3" ht="21" customHeight="1">
      <c r="A11" s="428" t="s">
        <v>8</v>
      </c>
      <c r="B11" s="431">
        <v>0</v>
      </c>
      <c r="C11" s="435">
        <v>12</v>
      </c>
    </row>
    <row r="12" spans="1:3" ht="21" customHeight="1">
      <c r="A12" s="428" t="s">
        <v>9</v>
      </c>
      <c r="B12" s="431">
        <v>5</v>
      </c>
      <c r="C12" s="435">
        <v>277</v>
      </c>
    </row>
    <row r="13" spans="1:3" ht="21" customHeight="1">
      <c r="A13" s="428" t="s">
        <v>10</v>
      </c>
      <c r="B13" s="431">
        <v>7</v>
      </c>
      <c r="C13" s="435">
        <v>146</v>
      </c>
    </row>
    <row r="14" spans="1:3" ht="21" customHeight="1">
      <c r="A14" s="428" t="s">
        <v>11</v>
      </c>
      <c r="B14" s="431">
        <v>12</v>
      </c>
      <c r="C14" s="435">
        <v>313</v>
      </c>
    </row>
    <row r="15" spans="1:3" ht="21" customHeight="1">
      <c r="A15" s="428" t="s">
        <v>12</v>
      </c>
      <c r="B15" s="431">
        <v>6</v>
      </c>
      <c r="C15" s="435">
        <v>40</v>
      </c>
    </row>
    <row r="16" spans="1:3" ht="21" customHeight="1">
      <c r="A16" s="428" t="s">
        <v>13</v>
      </c>
      <c r="B16" s="431">
        <v>4</v>
      </c>
      <c r="C16" s="435">
        <v>175</v>
      </c>
    </row>
    <row r="17" spans="1:3" ht="21" customHeight="1" thickBot="1">
      <c r="A17" s="429" t="s">
        <v>14</v>
      </c>
      <c r="B17" s="432">
        <v>5</v>
      </c>
      <c r="C17" s="436">
        <v>186</v>
      </c>
    </row>
    <row r="18" spans="1:3" ht="21" customHeight="1" thickBot="1">
      <c r="A18" s="429" t="s">
        <v>15</v>
      </c>
      <c r="B18" s="433">
        <v>100</v>
      </c>
      <c r="C18" s="437">
        <f t="shared" ref="C18" si="0">SUM(C4:C17)</f>
        <v>5119</v>
      </c>
    </row>
  </sheetData>
  <mergeCells count="3">
    <mergeCell ref="A1:C1"/>
    <mergeCell ref="A2:A3"/>
    <mergeCell ref="B2:C2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3e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18</vt:i4>
      </vt:variant>
    </vt:vector>
  </HeadingPairs>
  <TitlesOfParts>
    <vt:vector size="41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p3e</vt:lpstr>
      <vt:lpstr>p3f</vt:lpstr>
      <vt:lpstr>p4</vt:lpstr>
      <vt:lpstr>p5a</vt:lpstr>
      <vt:lpstr>p5b</vt:lpstr>
      <vt:lpstr>p6</vt:lpstr>
      <vt:lpstr>p7</vt:lpstr>
      <vt:lpstr>p8</vt:lpstr>
      <vt:lpstr>p9a</vt:lpstr>
      <vt:lpstr>p9b</vt:lpstr>
      <vt:lpstr>p9c</vt:lpstr>
      <vt:lpstr>p9d</vt:lpstr>
      <vt:lpstr>p9e</vt:lpstr>
      <vt:lpstr>p10</vt:lpstr>
      <vt:lpstr>p11</vt:lpstr>
      <vt:lpstr>p5a!Názvy_tisku</vt:lpstr>
      <vt:lpstr>'p1'!Oblast_tisku</vt:lpstr>
      <vt:lpstr>'p10'!Oblast_tisku</vt:lpstr>
      <vt:lpstr>'p11'!Oblast_tisku</vt:lpstr>
      <vt:lpstr>'p2'!Oblast_tisku</vt:lpstr>
      <vt:lpstr>p3a!Oblast_tisku</vt:lpstr>
      <vt:lpstr>p3b!Oblast_tisku</vt:lpstr>
      <vt:lpstr>p3c!Oblast_tisku</vt:lpstr>
      <vt:lpstr>p3f!Oblast_tisku</vt:lpstr>
      <vt:lpstr>'p4'!Oblast_tisku</vt:lpstr>
      <vt:lpstr>p5a!Oblast_tisku</vt:lpstr>
      <vt:lpstr>p5b!Oblast_tisku</vt:lpstr>
      <vt:lpstr>'p6'!Oblast_tisku</vt:lpstr>
      <vt:lpstr>'p7'!Oblast_tisku</vt:lpstr>
      <vt:lpstr>'p8'!Oblast_tisku</vt:lpstr>
      <vt:lpstr>p9a!Oblast_tisku</vt:lpstr>
      <vt:lpstr>p9b!Oblast_tisku</vt:lpstr>
      <vt:lpstr>p9d!Oblast_tisku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Novák Jakub Ing. (ÚPGŘ)</cp:lastModifiedBy>
  <cp:lastPrinted>2014-08-29T13:01:49Z</cp:lastPrinted>
  <dcterms:created xsi:type="dcterms:W3CDTF">2014-02-27T08:14:19Z</dcterms:created>
  <dcterms:modified xsi:type="dcterms:W3CDTF">2016-02-09T09:04:58Z</dcterms:modified>
</cp:coreProperties>
</file>