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9.xml" ContentType="application/vnd.openxmlformats-officedocument.drawing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90" windowWidth="8160" windowHeight="12330" tabRatio="906"/>
  </bookViews>
  <sheets>
    <sheet name="Seznam" sheetId="21" r:id="rId1"/>
    <sheet name="Košilka" sheetId="1" r:id="rId2"/>
    <sheet name="p1" sheetId="100" r:id="rId3"/>
    <sheet name="p2" sheetId="47" r:id="rId4"/>
    <sheet name="p3a" sheetId="93" r:id="rId5"/>
    <sheet name="p3b" sheetId="94" r:id="rId6"/>
    <sheet name="p3c" sheetId="91" r:id="rId7"/>
    <sheet name="mapa1215" sheetId="95" r:id="rId8"/>
    <sheet name="mapa1216" sheetId="96" r:id="rId9"/>
    <sheet name="p3d" sheetId="92" r:id="rId10"/>
    <sheet name="p3e" sheetId="72" r:id="rId11"/>
    <sheet name="p3f" sheetId="73" r:id="rId12"/>
    <sheet name="p4a" sheetId="67" r:id="rId13"/>
    <sheet name="p4b" sheetId="68" r:id="rId14"/>
    <sheet name="p4c" sheetId="69" r:id="rId15"/>
    <sheet name="p4d" sheetId="70" r:id="rId16"/>
    <sheet name="p5" sheetId="97" r:id="rId17"/>
    <sheet name="p6a" sheetId="98" r:id="rId18"/>
    <sheet name="p6b" sheetId="99" r:id="rId19"/>
    <sheet name="p7" sheetId="48" r:id="rId20"/>
    <sheet name="p8" sheetId="78" r:id="rId21"/>
    <sheet name="p9" sheetId="71" r:id="rId22"/>
    <sheet name="p10" sheetId="74" r:id="rId23"/>
    <sheet name="p11" sheetId="82" r:id="rId24"/>
    <sheet name="p12" sheetId="84" r:id="rId25"/>
    <sheet name="p13a" sheetId="49" r:id="rId26"/>
    <sheet name="p13b" sheetId="50" r:id="rId27"/>
    <sheet name="p13c" sheetId="51" r:id="rId28"/>
    <sheet name="p13d" sheetId="52" r:id="rId29"/>
    <sheet name="p13e" sheetId="53" r:id="rId30"/>
    <sheet name="p14" sheetId="57" r:id="rId31"/>
    <sheet name="p15" sheetId="85" r:id="rId32"/>
  </sheets>
  <externalReferences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</externalReferences>
  <definedNames>
    <definedName name="_xlnm.Print_Titles" localSheetId="17">p6a!$1:$1</definedName>
    <definedName name="_xlnm.Print_Area" localSheetId="7">mapa1215!$A$1:$K$48</definedName>
    <definedName name="_xlnm.Print_Area" localSheetId="25">p13a!$A$1:$F$44</definedName>
    <definedName name="_xlnm.Print_Area" localSheetId="29">p13e!$A$1:$I$20</definedName>
    <definedName name="_xlnm.Print_Area" localSheetId="30">'p14'!$A$1:$F$22</definedName>
    <definedName name="_xlnm.Print_Area" localSheetId="31">'p15'!$A$1:$B$38</definedName>
    <definedName name="_xlnm.Print_Area" localSheetId="3">'p2'!$A$1:$G$33</definedName>
    <definedName name="_xlnm.Print_Area" localSheetId="4">p3a!$A$1:$AB$134</definedName>
    <definedName name="_xlnm.Print_Area" localSheetId="5">p3b!$A$1:$AB$15</definedName>
    <definedName name="_xlnm.Print_Area" localSheetId="6">p3c!$A$1:$AW$65</definedName>
    <definedName name="_xlnm.Print_Area" localSheetId="10">p3e!$A$1:$D$40</definedName>
    <definedName name="_xlnm.Print_Area" localSheetId="11">p3f!$A$1:$L$42</definedName>
    <definedName name="_xlnm.Print_Area" localSheetId="17">p6a!$A$1:$Y$48</definedName>
    <definedName name="_xlnm.Print_Area" localSheetId="18">p6b!$B$2:$AD$50</definedName>
    <definedName name="_xlnm.Print_Area" localSheetId="20">'p8'!$A$1:$D$18</definedName>
    <definedName name="_xlnm.Print_Area" localSheetId="0">Seznam!$A$1:$B$29</definedName>
  </definedNames>
  <calcPr calcId="145621"/>
</workbook>
</file>

<file path=xl/calcChain.xml><?xml version="1.0" encoding="utf-8"?>
<calcChain xmlns="http://schemas.openxmlformats.org/spreadsheetml/2006/main">
  <c r="C128" i="99" l="1"/>
  <c r="C129" i="99" s="1"/>
  <c r="D129" i="99" s="1"/>
  <c r="D125" i="99"/>
  <c r="D128" i="99" s="1"/>
  <c r="D69" i="99"/>
  <c r="D68" i="99"/>
  <c r="D67" i="99"/>
  <c r="D66" i="99"/>
  <c r="D65" i="99"/>
  <c r="D64" i="99"/>
  <c r="D63" i="99"/>
  <c r="D62" i="99"/>
  <c r="D61" i="99"/>
  <c r="D60" i="99"/>
  <c r="D59" i="99"/>
  <c r="D58" i="99"/>
  <c r="D57" i="99"/>
  <c r="D56" i="99"/>
  <c r="D55" i="99"/>
  <c r="D54" i="99"/>
  <c r="D53" i="99"/>
  <c r="AA13" i="94" l="1"/>
  <c r="Z13" i="94"/>
  <c r="AA12" i="94"/>
  <c r="Z12" i="94"/>
  <c r="AA11" i="94"/>
  <c r="Z11" i="94"/>
  <c r="AA10" i="94"/>
  <c r="Z10" i="94"/>
  <c r="AA9" i="94"/>
  <c r="Z9" i="94"/>
  <c r="AA8" i="94"/>
  <c r="Z8" i="94"/>
  <c r="AA7" i="94"/>
  <c r="Z7" i="94"/>
  <c r="Y6" i="94"/>
  <c r="X6" i="94"/>
  <c r="W6" i="94"/>
  <c r="V6" i="94"/>
  <c r="U6" i="94"/>
  <c r="T6" i="94"/>
  <c r="S6" i="94"/>
  <c r="R6" i="94"/>
  <c r="Q6" i="94"/>
  <c r="P6" i="94"/>
  <c r="O6" i="94"/>
  <c r="N6" i="94"/>
  <c r="M6" i="94"/>
  <c r="L6" i="94"/>
  <c r="K6" i="94"/>
  <c r="J6" i="94"/>
  <c r="I6" i="94"/>
  <c r="H6" i="94"/>
  <c r="G6" i="94"/>
  <c r="F6" i="94"/>
  <c r="E6" i="94"/>
  <c r="D6" i="94"/>
  <c r="C6" i="94"/>
  <c r="B6" i="94"/>
  <c r="AA5" i="94"/>
  <c r="Z5" i="94"/>
  <c r="AB5" i="94" s="1"/>
  <c r="AA4" i="94"/>
  <c r="Z4" i="94"/>
  <c r="AB98" i="93"/>
  <c r="AB97" i="93"/>
  <c r="AB96" i="93"/>
  <c r="AB95" i="93"/>
  <c r="AB94" i="93"/>
  <c r="AB93" i="93"/>
  <c r="AB92" i="93"/>
  <c r="AB91" i="93"/>
  <c r="AB90" i="93"/>
  <c r="AB89" i="93"/>
  <c r="AB88" i="93"/>
  <c r="AB87" i="93"/>
  <c r="AB86" i="93"/>
  <c r="AB85" i="93"/>
  <c r="AB84" i="93"/>
  <c r="AB79" i="93"/>
  <c r="AB78" i="93"/>
  <c r="AB77" i="93"/>
  <c r="AB76" i="93"/>
  <c r="AB75" i="93"/>
  <c r="AB74" i="93"/>
  <c r="AB73" i="93"/>
  <c r="AB72" i="93"/>
  <c r="AB71" i="93"/>
  <c r="AB70" i="93"/>
  <c r="AB69" i="93"/>
  <c r="AB68" i="93"/>
  <c r="AB67" i="93"/>
  <c r="AB66" i="93"/>
  <c r="AB65" i="93"/>
  <c r="AB59" i="93"/>
  <c r="AB58" i="93"/>
  <c r="AB57" i="93"/>
  <c r="AB56" i="93"/>
  <c r="AB55" i="93"/>
  <c r="AB54" i="93"/>
  <c r="AB53" i="93"/>
  <c r="AB52" i="93"/>
  <c r="AB51" i="93"/>
  <c r="AB50" i="93"/>
  <c r="AB49" i="93"/>
  <c r="AB48" i="93"/>
  <c r="AB47" i="93"/>
  <c r="AB46" i="93"/>
  <c r="AB45" i="93"/>
  <c r="AB39" i="93"/>
  <c r="AB38" i="93"/>
  <c r="AB37" i="93"/>
  <c r="AB36" i="93"/>
  <c r="AB35" i="93"/>
  <c r="AB34" i="93"/>
  <c r="AB33" i="93"/>
  <c r="AB32" i="93"/>
  <c r="AB31" i="93"/>
  <c r="AB30" i="93"/>
  <c r="AB29" i="93"/>
  <c r="AB28" i="93"/>
  <c r="AB27" i="93"/>
  <c r="AB26" i="93"/>
  <c r="AB25" i="93"/>
  <c r="AB18" i="93"/>
  <c r="AB17" i="93"/>
  <c r="AB16" i="93"/>
  <c r="AB15" i="93"/>
  <c r="AB14" i="93"/>
  <c r="AB13" i="93"/>
  <c r="AB12" i="93"/>
  <c r="AB11" i="93"/>
  <c r="AB10" i="93"/>
  <c r="AB9" i="93"/>
  <c r="AB8" i="93"/>
  <c r="AB7" i="93"/>
  <c r="AB6" i="93"/>
  <c r="AB5" i="93"/>
  <c r="AB4" i="93"/>
  <c r="AA6" i="94" l="1"/>
  <c r="AB8" i="94"/>
  <c r="AB10" i="94"/>
  <c r="AB12" i="94"/>
  <c r="Z6" i="94"/>
  <c r="AB7" i="94"/>
  <c r="AB9" i="94"/>
  <c r="AB11" i="94"/>
  <c r="AB13" i="94"/>
  <c r="AB6" i="94"/>
  <c r="AB4" i="94"/>
  <c r="B38" i="85" l="1"/>
  <c r="B18" i="85"/>
  <c r="F19" i="53" l="1"/>
  <c r="E19" i="53"/>
  <c r="C19" i="53"/>
  <c r="B19" i="53"/>
  <c r="D18" i="53"/>
  <c r="D17" i="53"/>
  <c r="D16" i="53"/>
  <c r="D15" i="53"/>
  <c r="D14" i="53"/>
  <c r="D13" i="53"/>
  <c r="D12" i="53"/>
  <c r="D11" i="53"/>
  <c r="D10" i="53"/>
  <c r="D9" i="53"/>
  <c r="D8" i="53"/>
  <c r="D7" i="53"/>
  <c r="D6" i="53"/>
  <c r="D5" i="53"/>
  <c r="D19" i="53" s="1"/>
  <c r="C19" i="52"/>
  <c r="B19" i="52"/>
  <c r="F19" i="51"/>
  <c r="E19" i="51"/>
  <c r="D19" i="51"/>
  <c r="C19" i="51"/>
  <c r="B19" i="51"/>
  <c r="F18" i="50"/>
  <c r="E18" i="50"/>
  <c r="D18" i="50"/>
  <c r="C18" i="50"/>
  <c r="B18" i="50"/>
  <c r="F18" i="49"/>
  <c r="E18" i="49"/>
  <c r="D18" i="49"/>
  <c r="C18" i="49"/>
  <c r="B18" i="49"/>
  <c r="F20" i="57" l="1"/>
  <c r="C20" i="57"/>
  <c r="B20" i="57"/>
  <c r="F15" i="47"/>
  <c r="F32" i="47"/>
  <c r="F31" i="47"/>
  <c r="F30" i="47"/>
  <c r="F29" i="47"/>
  <c r="F28" i="47"/>
  <c r="F27" i="47"/>
  <c r="F26" i="47"/>
  <c r="F24" i="47"/>
  <c r="F23" i="47"/>
  <c r="F22" i="47"/>
  <c r="F21" i="47"/>
  <c r="F20" i="47"/>
  <c r="F19" i="47"/>
  <c r="F18" i="47"/>
  <c r="F17" i="47"/>
  <c r="F16" i="47"/>
  <c r="F13" i="47"/>
  <c r="F12" i="47"/>
  <c r="B11" i="47"/>
  <c r="B7" i="47" s="1"/>
  <c r="F7" i="47" s="1"/>
  <c r="F10" i="47"/>
  <c r="G8" i="47"/>
  <c r="E8" i="47"/>
  <c r="D8" i="47"/>
  <c r="C8" i="47"/>
  <c r="B8" i="47"/>
  <c r="F8" i="47" s="1"/>
  <c r="G7" i="47"/>
  <c r="F11" i="47" l="1"/>
  <c r="B19" i="48" l="1"/>
</calcChain>
</file>

<file path=xl/sharedStrings.xml><?xml version="1.0" encoding="utf-8"?>
<sst xmlns="http://schemas.openxmlformats.org/spreadsheetml/2006/main" count="1239" uniqueCount="630">
  <si>
    <t>kraje</t>
  </si>
  <si>
    <t>Praha</t>
  </si>
  <si>
    <t>Středočeský kraj</t>
  </si>
  <si>
    <t>Jihočeský kraj</t>
  </si>
  <si>
    <t>Plzeňský kraj</t>
  </si>
  <si>
    <t>Karlovarský kraj</t>
  </si>
  <si>
    <t>Ústecký kraj</t>
  </si>
  <si>
    <t>Liberecký kraj</t>
  </si>
  <si>
    <t>Královéhradecký kraj</t>
  </si>
  <si>
    <t>Pardubický kraj</t>
  </si>
  <si>
    <t>Vysočina</t>
  </si>
  <si>
    <t>Jihomoravský kraj</t>
  </si>
  <si>
    <t>Olomoucký kraj</t>
  </si>
  <si>
    <t>Zlínský kraj</t>
  </si>
  <si>
    <t>Moravskoslezský kraj</t>
  </si>
  <si>
    <t>Celkem ČR</t>
  </si>
  <si>
    <t>Počet uchazečů o zaměstnání (v tis.)</t>
  </si>
  <si>
    <t>Podíl uchazečů o zaměstnání na obyvatelstvu 15-64 (v %)</t>
  </si>
  <si>
    <t>uchazeči celkem</t>
  </si>
  <si>
    <t>z toho ženy</t>
  </si>
  <si>
    <t xml:space="preserve">          muži</t>
  </si>
  <si>
    <t>pobírající PvN</t>
  </si>
  <si>
    <t>vyřazeni celkem</t>
  </si>
  <si>
    <t>umístění</t>
  </si>
  <si>
    <t>nově hlášení</t>
  </si>
  <si>
    <t>Uchazeči, volná místa a toky evidované nezaměstnanosti (v tis.)</t>
  </si>
  <si>
    <t>STAV - POČET SM</t>
  </si>
  <si>
    <t>výchozí stav</t>
  </si>
  <si>
    <t xml:space="preserve">90 SM (jedná se o dočasná SM) </t>
  </si>
  <si>
    <t xml:space="preserve"> </t>
  </si>
  <si>
    <t>duben 2011</t>
  </si>
  <si>
    <t>květen 2011</t>
  </si>
  <si>
    <t>červen 2011</t>
  </si>
  <si>
    <t>leden 2012</t>
  </si>
  <si>
    <t>duben 2012</t>
  </si>
  <si>
    <t>leden 2013</t>
  </si>
  <si>
    <t>březen 2013</t>
  </si>
  <si>
    <t>duben 2013</t>
  </si>
  <si>
    <t>červen 2013</t>
  </si>
  <si>
    <t>srpen 2013</t>
  </si>
  <si>
    <t>říjen 2013</t>
  </si>
  <si>
    <t>leden 2014</t>
  </si>
  <si>
    <t>Rozpočet ÚP ČR</t>
  </si>
  <si>
    <t>Souhrnné ukazatele</t>
  </si>
  <si>
    <t>Specifické ukazatele - příjmy</t>
  </si>
  <si>
    <t xml:space="preserve">Daňové příjmy </t>
  </si>
  <si>
    <t>Nedaňové příjmy, kapitálové příjmy a přijaté transfery celkem</t>
  </si>
  <si>
    <t>v tom: příjmy z rozpočtu Evropské unie bez společné zemědělské politiky celkem</t>
  </si>
  <si>
    <t xml:space="preserve">             ostatní nedaňové příjmy, kapitálové příjmy a přijaté transfery celkem </t>
  </si>
  <si>
    <t>Specifické ukazatele - výdaje</t>
  </si>
  <si>
    <t>Dávky pomoci v hmotné nouzi</t>
  </si>
  <si>
    <t>Dávky osobám se zdravotním postižením</t>
  </si>
  <si>
    <t>Podpory v nezaměstnanosti</t>
  </si>
  <si>
    <t>Příspěvek na péči podle zákona o sociálních službách</t>
  </si>
  <si>
    <t>Aktivní politika zaměstnanosti celkem</t>
  </si>
  <si>
    <t>Výdaje spojené s realizací zákona č. 118/2000 Sb.</t>
  </si>
  <si>
    <t>Příspěvek na podporu zaměstnávání osob se zdravotním postižením</t>
  </si>
  <si>
    <t>Ostatní výdaje organizačních složek státu</t>
  </si>
  <si>
    <t>Neinvestiční nedávkové transfery</t>
  </si>
  <si>
    <t>Průřezové ukazatele</t>
  </si>
  <si>
    <t>Platy zaměstnanců a ostatní platby za provedenou práci</t>
  </si>
  <si>
    <t xml:space="preserve">Povinné pojistné placené zaměstnavatelem </t>
  </si>
  <si>
    <t>Převod fondu kulturních a sociálních potřeb</t>
  </si>
  <si>
    <t>Výdaje  spolufinancované z rozpočtu Evropské unie bez SZP celkem</t>
  </si>
  <si>
    <t>Výdaje  vedené v informačním systému programového financování EDS/SMVS celkem</t>
  </si>
  <si>
    <t>m ě s í c</t>
  </si>
  <si>
    <t>Překlenovací příspěvek</t>
  </si>
  <si>
    <t>vytvořená místa</t>
  </si>
  <si>
    <t>umístění uchazeči</t>
  </si>
  <si>
    <t>zaměstnanci</t>
  </si>
  <si>
    <t>vymezená místa</t>
  </si>
  <si>
    <t>osoby SVČ</t>
  </si>
  <si>
    <t>stav</t>
  </si>
  <si>
    <t>celkem</t>
  </si>
  <si>
    <t>na konci</t>
  </si>
  <si>
    <t>od poč.</t>
  </si>
  <si>
    <t>sled.měs.</t>
  </si>
  <si>
    <t>roku</t>
  </si>
  <si>
    <t>uchazeči</t>
  </si>
  <si>
    <t>umístění ÚP</t>
  </si>
  <si>
    <t>nové žádosti</t>
  </si>
  <si>
    <t>opakované žádosti</t>
  </si>
  <si>
    <t>HMN</t>
  </si>
  <si>
    <t>Dávky pěstounské péče</t>
  </si>
  <si>
    <t>OZP</t>
  </si>
  <si>
    <t>Příspěvek na péči</t>
  </si>
  <si>
    <t>SSP</t>
  </si>
  <si>
    <t>Hlavní město Praha</t>
  </si>
  <si>
    <t>Celkem</t>
  </si>
  <si>
    <t>Pohřebné</t>
  </si>
  <si>
    <t>Porodné</t>
  </si>
  <si>
    <t>Příspěvek na bydlení</t>
  </si>
  <si>
    <t>Rodičovský příspěvek</t>
  </si>
  <si>
    <t>Příspěvek na živobytí</t>
  </si>
  <si>
    <t>Doplatek na bydlení</t>
  </si>
  <si>
    <t>Mimořádná okamžitá pomoc</t>
  </si>
  <si>
    <t>Počet</t>
  </si>
  <si>
    <t>Příspěvek při ukončení pěst. péče</t>
  </si>
  <si>
    <t>Odměna pěstouna</t>
  </si>
  <si>
    <t>Příspěvek na mobilitu</t>
  </si>
  <si>
    <t>Dávky pro osoby se zdravotním postižením</t>
  </si>
  <si>
    <t>Objem (v tis. Kč)</t>
  </si>
  <si>
    <t>Přílohy</t>
  </si>
  <si>
    <t>Příloha č. 1</t>
  </si>
  <si>
    <t>Příloha č. 2</t>
  </si>
  <si>
    <t>Příloha č. 3b</t>
  </si>
  <si>
    <t>Příloha č. 3a</t>
  </si>
  <si>
    <t>Příloha č. 7</t>
  </si>
  <si>
    <t>Příloha č. 8</t>
  </si>
  <si>
    <t>Seznam příloh</t>
  </si>
  <si>
    <t>Upravený   rozpočet</t>
  </si>
  <si>
    <t>Povolení překročit rozpočet o nároky z nespotřebovaných výdajů</t>
  </si>
  <si>
    <t>rozdíl</t>
  </si>
  <si>
    <t>Počet uchazečů o zaměstnání pobírající podporu v nezaměstnanosti (v tis.)</t>
  </si>
  <si>
    <t>Počet uchazečů o zaměstnání - ženy (v tis.)</t>
  </si>
  <si>
    <t>Volná pracovní místa(v tis.)</t>
  </si>
  <si>
    <r>
      <rPr>
        <i/>
        <vertAlign val="superscript"/>
        <sz val="12"/>
        <color theme="1"/>
        <rFont val="Calibri"/>
        <family val="2"/>
        <charset val="238"/>
        <scheme val="minor"/>
      </rPr>
      <t>1)</t>
    </r>
    <r>
      <rPr>
        <i/>
        <sz val="12"/>
        <color theme="1"/>
        <rFont val="Calibri"/>
        <family val="2"/>
        <charset val="238"/>
        <scheme val="minor"/>
      </rPr>
      <t>počítáno z nezaokrouhlených hodnot</t>
    </r>
  </si>
  <si>
    <r>
      <rPr>
        <i/>
        <vertAlign val="superscript"/>
        <sz val="12"/>
        <rFont val="Calibri"/>
        <family val="2"/>
        <charset val="238"/>
        <scheme val="minor"/>
      </rPr>
      <t>2)</t>
    </r>
    <r>
      <rPr>
        <i/>
        <sz val="12"/>
        <rFont val="Calibri"/>
        <family val="2"/>
        <charset val="238"/>
        <scheme val="minor"/>
      </rPr>
      <t>není uvedeno v tisících</t>
    </r>
  </si>
  <si>
    <t>Veřejně prospěšné práce</t>
  </si>
  <si>
    <t>SÚPM  zřízená u zaměstnavatele</t>
  </si>
  <si>
    <t>SÚPM - vyhrazená místa</t>
  </si>
  <si>
    <t>SÚPM - SVČ</t>
  </si>
  <si>
    <t>CHPM - SVČ OZP</t>
  </si>
  <si>
    <t>Příspěvek na provoz CHPM                                                                                                                                                                                       a CHPM - SVČ OZP</t>
  </si>
  <si>
    <t>počet zaměstnanců</t>
  </si>
  <si>
    <t>Kraj Vysočina</t>
  </si>
  <si>
    <t>Vysvětlivky:</t>
  </si>
  <si>
    <t>Chráněná pracovní místa (vymezená)</t>
  </si>
  <si>
    <t>Příspěvek                                                                                 na zapracování</t>
  </si>
  <si>
    <t>počet míst</t>
  </si>
  <si>
    <t>počet osob SVČ</t>
  </si>
  <si>
    <t>počet uchazečů</t>
  </si>
  <si>
    <t>Chráněné pracovní místa (CHPM)
- zřízená</t>
  </si>
  <si>
    <t>Příspěvek na provoz CHPM                                                                                                                                                                                                    a CHPM - SVČ OZP</t>
  </si>
  <si>
    <t>zaměstnanci, SVČ</t>
  </si>
  <si>
    <t>Konečný rozpočet</t>
  </si>
  <si>
    <t>v Příbrami</t>
  </si>
  <si>
    <t>v Českých Budějovicích</t>
  </si>
  <si>
    <t>v Plzni</t>
  </si>
  <si>
    <t>v Karlových Varech</t>
  </si>
  <si>
    <t>v Ústí nad Labem</t>
  </si>
  <si>
    <t>v Liberci</t>
  </si>
  <si>
    <t>v Hradci Králové</t>
  </si>
  <si>
    <t>v Pardubicích</t>
  </si>
  <si>
    <t>v Jihlavě</t>
  </si>
  <si>
    <t>v Brně</t>
  </si>
  <si>
    <t>v Olomouci</t>
  </si>
  <si>
    <t>v Ostravě</t>
  </si>
  <si>
    <t>ve Zlíně</t>
  </si>
  <si>
    <t>Odborná praxe pro mladé 
do 30 let</t>
  </si>
  <si>
    <r>
      <t xml:space="preserve">Veřejně prospěšné práce (VPP) </t>
    </r>
    <r>
      <rPr>
        <b/>
        <vertAlign val="superscript"/>
        <sz val="20"/>
        <rFont val="Calibri"/>
        <family val="2"/>
        <charset val="238"/>
        <scheme val="minor"/>
      </rPr>
      <t>1)</t>
    </r>
  </si>
  <si>
    <r>
      <t xml:space="preserve">Společensky účelná pracovní místa 
- vyhrazená místa (SÚPM) </t>
    </r>
    <r>
      <rPr>
        <b/>
        <vertAlign val="superscript"/>
        <sz val="20"/>
        <rFont val="Calibri"/>
        <family val="2"/>
        <charset val="238"/>
        <scheme val="minor"/>
      </rPr>
      <t>1)</t>
    </r>
  </si>
  <si>
    <r>
      <t xml:space="preserve">SÚPM - Samostatná výděl. činnost (SVČ) </t>
    </r>
    <r>
      <rPr>
        <b/>
        <vertAlign val="superscript"/>
        <sz val="20"/>
        <rFont val="Calibri"/>
        <family val="2"/>
        <charset val="238"/>
        <scheme val="minor"/>
      </rPr>
      <t>1)</t>
    </r>
  </si>
  <si>
    <r>
      <t xml:space="preserve">Rekvalifikace </t>
    </r>
    <r>
      <rPr>
        <b/>
        <vertAlign val="superscript"/>
        <sz val="20"/>
        <rFont val="Calibri"/>
        <family val="2"/>
        <charset val="238"/>
        <scheme val="minor"/>
      </rPr>
      <t>3)</t>
    </r>
  </si>
  <si>
    <r>
      <t xml:space="preserve">Zvolená rekvalifikace </t>
    </r>
    <r>
      <rPr>
        <b/>
        <vertAlign val="superscript"/>
        <sz val="20"/>
        <rFont val="Calibri"/>
        <family val="2"/>
        <charset val="238"/>
        <scheme val="minor"/>
      </rPr>
      <t>3)</t>
    </r>
  </si>
  <si>
    <t>Úřad práce ČR</t>
  </si>
  <si>
    <t>Generální ředitelství</t>
  </si>
  <si>
    <t>Krajská pobočka pro hlavní město Prahu</t>
  </si>
  <si>
    <t>Krajská pobočka v Příbrami</t>
  </si>
  <si>
    <t>Krajská pobočka v Českých Budějovicích</t>
  </si>
  <si>
    <t>Krajská pobočka v Plzni</t>
  </si>
  <si>
    <t>Krajská pobočka v Karlových Varech</t>
  </si>
  <si>
    <t>Krajská pobočka v Ústí nad Labem</t>
  </si>
  <si>
    <t>Krajská pobočka v Liberci</t>
  </si>
  <si>
    <t>Krajská pobočka v Hradci Králové</t>
  </si>
  <si>
    <t>Krajská pobočka v Pardubicích</t>
  </si>
  <si>
    <t>Krajská pobočka v Jihlavě</t>
  </si>
  <si>
    <t>Krajská pobočka v Brně</t>
  </si>
  <si>
    <t>Krajská pobočka v Olomouci</t>
  </si>
  <si>
    <t>Krajská pobočka v Ostravě</t>
  </si>
  <si>
    <t>Krajská pobočka ve Zlíně</t>
  </si>
  <si>
    <t>Zdroj: GINIS</t>
  </si>
  <si>
    <t>Zdroj: JVM</t>
  </si>
  <si>
    <t>Přídavek na dítě</t>
  </si>
  <si>
    <t>Příspěvek při převzetí dítěte</t>
  </si>
  <si>
    <t>Přísp. na úhradu potřeb dítěte</t>
  </si>
  <si>
    <t>Přísp. na zak. vozidla</t>
  </si>
  <si>
    <t>Zdroj: JVM, GINIS</t>
  </si>
  <si>
    <t>Příspěvek  na zvláštní pomůcku</t>
  </si>
  <si>
    <t>volná pracovní místa (VPM)</t>
  </si>
  <si>
    <t>počet zaprac. osob</t>
  </si>
  <si>
    <t>Chráněná pracovní místa - zřízení</t>
  </si>
  <si>
    <t>Žádosti o udělení povolení ke zprostředkování zaměstnání</t>
  </si>
  <si>
    <t>Kraj</t>
  </si>
  <si>
    <t>:</t>
  </si>
  <si>
    <t>Malta</t>
  </si>
  <si>
    <t>Rumunsko</t>
  </si>
  <si>
    <t>Maďarsko</t>
  </si>
  <si>
    <t>Francie</t>
  </si>
  <si>
    <t>Polsko</t>
  </si>
  <si>
    <t>Bulharsko</t>
  </si>
  <si>
    <t>Slovensko</t>
  </si>
  <si>
    <t>Španělsko</t>
  </si>
  <si>
    <t>Počet a podíl uchazečů o zaměstnání, ženy, uchazeči na podpoře, VPM, graf</t>
  </si>
  <si>
    <t>Uchazeči, VPM a toky evidované nezaměstnanosti  (průměry)</t>
  </si>
  <si>
    <t>Agentury práce</t>
  </si>
  <si>
    <t>Vývoj počtu zaměstnanců - systematizovaných míst na ÚP ČR od jeho vzniku</t>
  </si>
  <si>
    <t>Příloha č. 3c</t>
  </si>
  <si>
    <t>Vývoj míry nezaměstnanosti ve státech Evropské unie</t>
  </si>
  <si>
    <t>Příloha č. 3d</t>
  </si>
  <si>
    <t>Mezinárodní srovnání ČR a EU28 (roční průměry)</t>
  </si>
  <si>
    <t>Zdroj: EUROSTAT</t>
  </si>
  <si>
    <t>Rekvalifikace</t>
  </si>
  <si>
    <t>Stav na konci sled. měsíce</t>
  </si>
  <si>
    <t>Celkem od poč. roku</t>
  </si>
  <si>
    <r>
      <rPr>
        <i/>
        <vertAlign val="superscript"/>
        <sz val="20"/>
        <rFont val="Calibri"/>
        <family val="2"/>
        <charset val="238"/>
        <scheme val="minor"/>
      </rPr>
      <t xml:space="preserve">1) </t>
    </r>
    <r>
      <rPr>
        <i/>
        <sz val="20"/>
        <rFont val="Calibri"/>
        <family val="2"/>
        <charset val="238"/>
        <scheme val="minor"/>
      </rPr>
      <t>bez ESF</t>
    </r>
  </si>
  <si>
    <r>
      <rPr>
        <i/>
        <vertAlign val="superscript"/>
        <sz val="20"/>
        <rFont val="Calibri"/>
        <family val="2"/>
        <charset val="238"/>
        <scheme val="minor"/>
      </rPr>
      <t xml:space="preserve">2) </t>
    </r>
    <r>
      <rPr>
        <i/>
        <sz val="20"/>
        <rFont val="Calibri"/>
        <family val="2"/>
        <charset val="238"/>
        <scheme val="minor"/>
      </rPr>
      <t>nejedná se o nově vytvořená místa, pouze o vymezená místa, kde jsou zaměstnáni OZP, pro účely získání příspěvku od ÚP ČR</t>
    </r>
  </si>
  <si>
    <r>
      <rPr>
        <i/>
        <vertAlign val="superscript"/>
        <sz val="20"/>
        <rFont val="Calibri"/>
        <family val="2"/>
        <charset val="238"/>
        <scheme val="minor"/>
      </rPr>
      <t>3)</t>
    </r>
    <r>
      <rPr>
        <i/>
        <sz val="20"/>
        <rFont val="Calibri"/>
        <family val="2"/>
        <charset val="238"/>
        <scheme val="minor"/>
      </rPr>
      <t xml:space="preserve"> vč. ESF</t>
    </r>
  </si>
  <si>
    <t>Příloha č. 3e</t>
  </si>
  <si>
    <t>Příloha č. 3f</t>
  </si>
  <si>
    <t>Mezinárodní srovnání ČR a EU28 - grafy</t>
  </si>
  <si>
    <t>Povolení překročit rozpočet o mimorozpočtové zdroje</t>
  </si>
  <si>
    <t>Poradenství</t>
  </si>
  <si>
    <t xml:space="preserve">Zvolená rekvalifikace </t>
  </si>
  <si>
    <r>
      <t>SÚPM</t>
    </r>
    <r>
      <rPr>
        <i/>
        <sz val="39"/>
        <rFont val="Calibri"/>
        <family val="2"/>
        <charset val="238"/>
        <scheme val="minor"/>
      </rPr>
      <t xml:space="preserve"> - společensky účelná pracovní místa, </t>
    </r>
    <r>
      <rPr>
        <b/>
        <i/>
        <sz val="39"/>
        <rFont val="Calibri"/>
        <family val="2"/>
        <charset val="238"/>
        <scheme val="minor"/>
      </rPr>
      <t>SVČ</t>
    </r>
    <r>
      <rPr>
        <i/>
        <sz val="39"/>
        <rFont val="Calibri"/>
        <family val="2"/>
        <charset val="238"/>
        <scheme val="minor"/>
      </rPr>
      <t xml:space="preserve"> - samostatná výdělečná činnost, </t>
    </r>
    <r>
      <rPr>
        <b/>
        <i/>
        <sz val="39"/>
        <rFont val="Calibri"/>
        <family val="2"/>
        <charset val="238"/>
        <scheme val="minor"/>
      </rPr>
      <t>OZP</t>
    </r>
    <r>
      <rPr>
        <i/>
        <sz val="39"/>
        <rFont val="Calibri"/>
        <family val="2"/>
        <charset val="238"/>
        <scheme val="minor"/>
      </rPr>
      <t xml:space="preserve"> - osoba se zdravotním postižením, </t>
    </r>
    <r>
      <rPr>
        <b/>
        <i/>
        <sz val="39"/>
        <rFont val="Calibri"/>
        <family val="2"/>
        <charset val="238"/>
        <scheme val="minor"/>
      </rPr>
      <t>CHPM</t>
    </r>
    <r>
      <rPr>
        <i/>
        <sz val="39"/>
        <rFont val="Calibri"/>
        <family val="2"/>
        <charset val="238"/>
        <scheme val="minor"/>
      </rPr>
      <t xml:space="preserve"> - chráněná pracovní místa, </t>
    </r>
    <r>
      <rPr>
        <b/>
        <i/>
        <sz val="39"/>
        <rFont val="Calibri"/>
        <family val="2"/>
        <charset val="238"/>
        <scheme val="minor"/>
      </rPr>
      <t xml:space="preserve">OP LZZ </t>
    </r>
    <r>
      <rPr>
        <i/>
        <sz val="39"/>
        <rFont val="Calibri"/>
        <family val="2"/>
        <charset val="238"/>
        <scheme val="minor"/>
      </rPr>
      <t xml:space="preserve">- Operační program Lidské zdroje a zaměstnanost, </t>
    </r>
    <r>
      <rPr>
        <b/>
        <i/>
        <sz val="39"/>
        <rFont val="Calibri"/>
        <family val="2"/>
        <charset val="238"/>
        <scheme val="minor"/>
      </rPr>
      <t>ESF</t>
    </r>
    <r>
      <rPr>
        <i/>
        <sz val="39"/>
        <rFont val="Calibri"/>
        <family val="2"/>
        <charset val="238"/>
        <scheme val="minor"/>
      </rPr>
      <t xml:space="preserve"> - Evropský sociální fond</t>
    </r>
  </si>
  <si>
    <r>
      <t xml:space="preserve">Společensky účelná pracovní místa 
- zřízená u zaměstnavatele  </t>
    </r>
    <r>
      <rPr>
        <b/>
        <vertAlign val="superscript"/>
        <sz val="20"/>
        <rFont val="Calibri"/>
        <family val="2"/>
        <charset val="238"/>
        <scheme val="minor"/>
      </rPr>
      <t>1)</t>
    </r>
  </si>
  <si>
    <r>
      <t xml:space="preserve">CHPM
vymezená + CHPM SVČ </t>
    </r>
    <r>
      <rPr>
        <b/>
        <vertAlign val="superscript"/>
        <sz val="20"/>
        <rFont val="Calibri"/>
        <family val="2"/>
        <charset val="238"/>
        <scheme val="minor"/>
      </rPr>
      <t>2)</t>
    </r>
  </si>
  <si>
    <t>VPP</t>
  </si>
  <si>
    <t>SÚPM zřízená</t>
  </si>
  <si>
    <t>SÚPM vyhrazená</t>
  </si>
  <si>
    <t>CHPM zřízená</t>
  </si>
  <si>
    <t>CHPM - SVČ</t>
  </si>
  <si>
    <t>Příspěvek na provoz CHPM a CHPM SVČ</t>
  </si>
  <si>
    <t>CHPM vymezená + SVČ</t>
  </si>
  <si>
    <t>Příspěvek na zapracování</t>
  </si>
  <si>
    <t>Odborná praxe do 30ti let</t>
  </si>
  <si>
    <t>Zvolená rekvalifikace</t>
  </si>
  <si>
    <t>2013 M01</t>
  </si>
  <si>
    <t>2013 M02</t>
  </si>
  <si>
    <t>2013 M03</t>
  </si>
  <si>
    <t>2013 M04</t>
  </si>
  <si>
    <t>2013 M05</t>
  </si>
  <si>
    <t>2013 M06</t>
  </si>
  <si>
    <t>2013 M07</t>
  </si>
  <si>
    <t>2013 M08</t>
  </si>
  <si>
    <t>2013 M09</t>
  </si>
  <si>
    <t>2013 M10</t>
  </si>
  <si>
    <t>2013 M11</t>
  </si>
  <si>
    <t>2013 M12</t>
  </si>
  <si>
    <t>2014 01</t>
  </si>
  <si>
    <t>2014 02</t>
  </si>
  <si>
    <t>2014 03</t>
  </si>
  <si>
    <t>2014 04</t>
  </si>
  <si>
    <t>2014 05</t>
  </si>
  <si>
    <t>2014 06</t>
  </si>
  <si>
    <t>2014 07</t>
  </si>
  <si>
    <t>2014 08</t>
  </si>
  <si>
    <t>2014 09</t>
  </si>
  <si>
    <t>2014 10</t>
  </si>
  <si>
    <t>2014 11</t>
  </si>
  <si>
    <t>2014 12</t>
  </si>
  <si>
    <t>2015 01</t>
  </si>
  <si>
    <t>2015 02</t>
  </si>
  <si>
    <t>2015 03</t>
  </si>
  <si>
    <t>2015 04</t>
  </si>
  <si>
    <t>2015 05</t>
  </si>
  <si>
    <t>2015 06</t>
  </si>
  <si>
    <t>Czech Republic</t>
  </si>
  <si>
    <t>Luxembourg</t>
  </si>
  <si>
    <t>Denmark</t>
  </si>
  <si>
    <t>Austria</t>
  </si>
  <si>
    <t>Netherlands</t>
  </si>
  <si>
    <t>Romania</t>
  </si>
  <si>
    <t>Poland</t>
  </si>
  <si>
    <t>Belgium</t>
  </si>
  <si>
    <t>Lithuania</t>
  </si>
  <si>
    <t>Sweden</t>
  </si>
  <si>
    <t>Slovenia</t>
  </si>
  <si>
    <t>Bulgaria</t>
  </si>
  <si>
    <t>France</t>
  </si>
  <si>
    <t>Finland</t>
  </si>
  <si>
    <t>Ireland</t>
  </si>
  <si>
    <t>Slovakia</t>
  </si>
  <si>
    <t>Italy</t>
  </si>
  <si>
    <t>Portugal</t>
  </si>
  <si>
    <t>Croatia</t>
  </si>
  <si>
    <t>Cyprus</t>
  </si>
  <si>
    <t>Spain</t>
  </si>
  <si>
    <t>Estonia</t>
  </si>
  <si>
    <t>Greece</t>
  </si>
  <si>
    <t>Latvia</t>
  </si>
  <si>
    <t>Hungary</t>
  </si>
  <si>
    <t>United Kingdom</t>
  </si>
  <si>
    <t>Počet přijatých žádostí</t>
  </si>
  <si>
    <t>Součinnost s Ministerstvem vnitra</t>
  </si>
  <si>
    <t>Počet žádosti o poskytnutí součinnosti odeslaných na Ministerstvo vnitra</t>
  </si>
  <si>
    <t>Počet doručených závazných stanovisek Ministerstva vnitra</t>
  </si>
  <si>
    <t>souhlasná závazná stanoviska</t>
  </si>
  <si>
    <t>nesouhlasná závazná stanoviska</t>
  </si>
  <si>
    <t>podmíněně souhlasná závazná stanoviska</t>
  </si>
  <si>
    <t>Rozhodnutí o udělení povolení</t>
  </si>
  <si>
    <t>odeslaná rozhodnutí</t>
  </si>
  <si>
    <t>pravomocná rozhodnutí</t>
  </si>
  <si>
    <t xml:space="preserve">Rozhodnutí o neudělení </t>
  </si>
  <si>
    <t xml:space="preserve">§ 58a ZoZ </t>
  </si>
  <si>
    <t>§ 59 ZoZ</t>
  </si>
  <si>
    <t>§ 308 a 309 ZP</t>
  </si>
  <si>
    <t>Dávky státní sociální podpory a pěstounské péče</t>
  </si>
  <si>
    <t>Vyplaceno celkem (v Kč)</t>
  </si>
  <si>
    <t>Pracoviště ÚP ČR</t>
  </si>
  <si>
    <t>KrP v Brně</t>
  </si>
  <si>
    <t>KrP v Českých Budějovicích</t>
  </si>
  <si>
    <t>KrP v Hradci Králové</t>
  </si>
  <si>
    <t>KrP v Jihlavě</t>
  </si>
  <si>
    <t>KrP v Karlových Varech</t>
  </si>
  <si>
    <t>KrP v Liberci</t>
  </si>
  <si>
    <t>KrP v Olomouci</t>
  </si>
  <si>
    <t>KrP v Ostravě</t>
  </si>
  <si>
    <t>KrP v Pardubicích</t>
  </si>
  <si>
    <t>KrP v Plzni</t>
  </si>
  <si>
    <t>KrP pro hl .m. Prahu</t>
  </si>
  <si>
    <t>KrP v Příbrami</t>
  </si>
  <si>
    <t>KrP v Ústí n. Labem</t>
  </si>
  <si>
    <t>KrP ve Zlíně</t>
  </si>
  <si>
    <t>C e l k e m   ČR</t>
  </si>
  <si>
    <t>zdroj: IS Ginis</t>
  </si>
  <si>
    <t xml:space="preserve">  GŘ ÚP ČR</t>
  </si>
  <si>
    <t xml:space="preserve">Poznámka: </t>
  </si>
  <si>
    <t>Název organizační jednotky</t>
  </si>
  <si>
    <t xml:space="preserve">Mimořádná okamžitá pomoc z důvodu sociál. vylouč. </t>
  </si>
  <si>
    <t xml:space="preserve">Mimořádná okamžitá pomoc celkem </t>
  </si>
  <si>
    <t>Počet podaných žádostí celkem</t>
  </si>
  <si>
    <t>Počet vyřízených žádostí celkem</t>
  </si>
  <si>
    <t>KrP pro hl.m. Prahu</t>
  </si>
  <si>
    <t>VÝVOJ POČTU ZAMĚSTNANCŮ - SYSTEMIZOVANÝCH MÍST (SM) NA ÚP ĆR OD JEHO VZNIKU</t>
  </si>
  <si>
    <t>PROSINEC 2010</t>
  </si>
  <si>
    <t>DUBEN 2011</t>
  </si>
  <si>
    <t>SRPEN 2011</t>
  </si>
  <si>
    <t>ŘÍJEN 2011</t>
  </si>
  <si>
    <t>PROSINEC 2011</t>
  </si>
  <si>
    <t>LEDEN 2012</t>
  </si>
  <si>
    <t>DUBEN 2012</t>
  </si>
  <si>
    <t>LEDEN 2013</t>
  </si>
  <si>
    <t>BŘEZEN 2013</t>
  </si>
  <si>
    <t>DUBEN 2013</t>
  </si>
  <si>
    <t>ČERVEN 2013</t>
  </si>
  <si>
    <t>SRPEN 2013</t>
  </si>
  <si>
    <t>ZÁŘÍ 2013</t>
  </si>
  <si>
    <t>ŘÍJEN 2013</t>
  </si>
  <si>
    <t>LEDEN 2014</t>
  </si>
  <si>
    <t>ČERVENEC 2014</t>
  </si>
  <si>
    <t>LEDEN 2015</t>
  </si>
  <si>
    <t>DUBEN 2015</t>
  </si>
  <si>
    <t xml:space="preserve">bez ESF  </t>
  </si>
  <si>
    <t>CELKEM</t>
  </si>
  <si>
    <t>zajišťováno 77 samostatnými ÚP</t>
  </si>
  <si>
    <t xml:space="preserve">mimořádné navýšení o 150 + 49 inspektorů kvality  </t>
  </si>
  <si>
    <t>3 SM převod z MPSV
navýšení 50 SM (pěstounská péče)</t>
  </si>
  <si>
    <t>60 SM (jedná se o dočasná SM) - - posílení NSD + EKO</t>
  </si>
  <si>
    <t>144 SM (NA PĚSTOUNY) POSÍLENÍ KrP 126</t>
  </si>
  <si>
    <t xml:space="preserve">16 SM PŘEVOD MPSV 
</t>
  </si>
  <si>
    <t>319 SM POSÍLENÍ KrP</t>
  </si>
  <si>
    <t xml:space="preserve">9 SM PŘEVOD MPSV 
</t>
  </si>
  <si>
    <t>6 SM PŘEVOD MPSV 
381 SM POSÍLENÍ KrP</t>
  </si>
  <si>
    <t xml:space="preserve">600 SM POSÍLENÍ NSD
</t>
  </si>
  <si>
    <t>20 SM
SNÍŽENÍ SM (POKYN MPSV)
"ZoSS"
50 SM
SNÍŽENÍ SM
(PŘEVOD IPSS NA MPSV)</t>
  </si>
  <si>
    <t>10 SM
SNÍŽENÍ SM NA GŘ (POKYN MPSV)
PŘEVOD METODIKY "Z A NSD" NA MPSV</t>
  </si>
  <si>
    <t xml:space="preserve">300 SM 
POSÍLENÍ NSD
</t>
  </si>
  <si>
    <t>ZDŮVODNĚNÍ ZMĚNY POČTU</t>
  </si>
  <si>
    <t>Shrnutí &gt;&gt;&gt;&gt;</t>
  </si>
  <si>
    <t>září 2011</t>
  </si>
  <si>
    <t>září 2013</t>
  </si>
  <si>
    <t>červenec 2014</t>
  </si>
  <si>
    <t>leden 2015</t>
  </si>
  <si>
    <t>duben 2015</t>
  </si>
  <si>
    <t>realita</t>
  </si>
  <si>
    <t>potřeba</t>
  </si>
  <si>
    <t>Krajské pobočky</t>
  </si>
  <si>
    <t>Brno</t>
  </si>
  <si>
    <t>České Budějovice</t>
  </si>
  <si>
    <t>Hradci Králové</t>
  </si>
  <si>
    <t>Jihlava</t>
  </si>
  <si>
    <t>Liberec</t>
  </si>
  <si>
    <t>Olomouc</t>
  </si>
  <si>
    <t>Ostrava</t>
  </si>
  <si>
    <t>Pardubice</t>
  </si>
  <si>
    <t>Plzeň</t>
  </si>
  <si>
    <t>Příbram</t>
  </si>
  <si>
    <t>Ústí nad Labem</t>
  </si>
  <si>
    <t>Zlín</t>
  </si>
  <si>
    <t>Celkový součet</t>
  </si>
  <si>
    <t>Stát</t>
  </si>
  <si>
    <t>Počet celkem</t>
  </si>
  <si>
    <t>Podíl na celkové zahraniční zam.</t>
  </si>
  <si>
    <t>Ukrajina</t>
  </si>
  <si>
    <t>Rusko</t>
  </si>
  <si>
    <t>Vietnam</t>
  </si>
  <si>
    <t>Občané EU/EHP Švýcarska</t>
  </si>
  <si>
    <t>Cizinci s platným povolením k zaměstnání</t>
  </si>
  <si>
    <t>Cizinci, kteří nepotřebují povolení, morou, zelenou nebo zaměstnaneckou kartu</t>
  </si>
  <si>
    <t>Držitelé zaměstnanecké karty</t>
  </si>
  <si>
    <t>Držitelé  modré karty</t>
  </si>
  <si>
    <t>Držitelé zelené karty</t>
  </si>
  <si>
    <t>Mongolsko</t>
  </si>
  <si>
    <t>Japonsko</t>
  </si>
  <si>
    <t>Thajsko</t>
  </si>
  <si>
    <t>Uzbekistán</t>
  </si>
  <si>
    <t>Moldavsko</t>
  </si>
  <si>
    <t>Indie</t>
  </si>
  <si>
    <t>Bělorusko</t>
  </si>
  <si>
    <t>Filipíny</t>
  </si>
  <si>
    <t>Turecko</t>
  </si>
  <si>
    <t>Srbsko</t>
  </si>
  <si>
    <t>Kazachstán</t>
  </si>
  <si>
    <t>Třída CZ-ISCO</t>
  </si>
  <si>
    <t>9 – Pomocní a nekvalifikovaní pracovníci</t>
  </si>
  <si>
    <t>8 – Obsluha strojů a zařízení</t>
  </si>
  <si>
    <t>7 – Řemeslníci a opraváři</t>
  </si>
  <si>
    <t>2 - Specialisté</t>
  </si>
  <si>
    <t>5 - Pracovníci ve službách a prodeji</t>
  </si>
  <si>
    <t>3 – Techničtí a odborní pracovníci</t>
  </si>
  <si>
    <t>4 – Úředníci</t>
  </si>
  <si>
    <t>1 – Zákonodárci a řídící pracovníci</t>
  </si>
  <si>
    <t>6 – Kvalifikovaní pracovníci v zemědělství, lesnictví a rybářství</t>
  </si>
  <si>
    <t>0 – Zaměstnanci v ozbrojených silách</t>
  </si>
  <si>
    <t>Povolení k zaměstnání</t>
  </si>
  <si>
    <t>Nově vydaná celkem</t>
  </si>
  <si>
    <t>Prodloužená celkem</t>
  </si>
  <si>
    <t>z toho pro členy družstev (podle § 89 odst. 2 zákona o zaměstnanosti)</t>
  </si>
  <si>
    <t>z toho pro společníky obchodních společností (podle § 89 odst. 2 zákona o zaměstnanosti)</t>
  </si>
  <si>
    <t>z toho pro držitele povol. k dl. pob. - podnikání  (podle § 89 odst. 4 zákona o zaměstnanosti)</t>
  </si>
  <si>
    <t>z toho pro sezónní pracovníky (podle § 96 zákona o zaměstnanosti)</t>
  </si>
  <si>
    <t>Počet vyřízených stížností</t>
  </si>
  <si>
    <t xml:space="preserve">§ 62 ZP - Hromadné propouštění </t>
  </si>
  <si>
    <t xml:space="preserve">únor </t>
  </si>
  <si>
    <t xml:space="preserve">duben </t>
  </si>
  <si>
    <t>květen</t>
  </si>
  <si>
    <t>červenec</t>
  </si>
  <si>
    <t>srpen</t>
  </si>
  <si>
    <t>září</t>
  </si>
  <si>
    <t xml:space="preserve">říjen </t>
  </si>
  <si>
    <t xml:space="preserve">prosinec </t>
  </si>
  <si>
    <t>březen</t>
  </si>
  <si>
    <t>červen</t>
  </si>
  <si>
    <t>listopad</t>
  </si>
  <si>
    <t>únor</t>
  </si>
  <si>
    <t>duben</t>
  </si>
  <si>
    <t>Počet zaměstnavatelů, kteří nahlásili ve sledovaném období hromadné propouštění</t>
  </si>
  <si>
    <t>Počet zaměstnanců, jichž se tato propouštění týkala</t>
  </si>
  <si>
    <t>Rok/měsíc</t>
  </si>
  <si>
    <t>leden</t>
  </si>
  <si>
    <t>Příloha č. 4a</t>
  </si>
  <si>
    <t>Příloha č. 4b</t>
  </si>
  <si>
    <t>Příloha č. 4c</t>
  </si>
  <si>
    <t>Příloha č. 4d</t>
  </si>
  <si>
    <t>Příloha č. 5</t>
  </si>
  <si>
    <t>Příloha č. 6a</t>
  </si>
  <si>
    <t>Příloha č. 6b</t>
  </si>
  <si>
    <t>Příspěvek na podporu zaměstnávání osob se ZP (kraje)</t>
  </si>
  <si>
    <t>Příloha č. 9</t>
  </si>
  <si>
    <t>Příloha č. 12</t>
  </si>
  <si>
    <t>říjen</t>
  </si>
  <si>
    <t>prosinec</t>
  </si>
  <si>
    <t>Období &gt;&gt;&gt;&gt;</t>
  </si>
  <si>
    <t>LEDEN 2016</t>
  </si>
  <si>
    <r>
      <t xml:space="preserve">1. vlna propouštění = zrušení </t>
    </r>
    <r>
      <rPr>
        <b/>
        <sz val="11"/>
        <color theme="1"/>
        <rFont val="Calibri"/>
        <family val="2"/>
        <charset val="238"/>
        <scheme val="minor"/>
      </rPr>
      <t xml:space="preserve">1000 SM. </t>
    </r>
  </si>
  <si>
    <r>
      <t xml:space="preserve">2. vlna propouštění = zrušení </t>
    </r>
    <r>
      <rPr>
        <b/>
        <sz val="11"/>
        <color theme="1"/>
        <rFont val="Calibri"/>
        <family val="2"/>
        <charset val="238"/>
        <scheme val="minor"/>
      </rPr>
      <t xml:space="preserve">185 SM </t>
    </r>
  </si>
  <si>
    <r>
      <t xml:space="preserve">3. vlna propouštění = zrušení </t>
    </r>
    <r>
      <rPr>
        <b/>
        <sz val="11"/>
        <color theme="1"/>
        <rFont val="Calibri"/>
        <family val="2"/>
        <charset val="238"/>
        <scheme val="minor"/>
      </rPr>
      <t>714  SM</t>
    </r>
    <r>
      <rPr>
        <sz val="11"/>
        <color theme="1"/>
        <rFont val="Calibri"/>
        <family val="2"/>
        <charset val="238"/>
        <scheme val="minor"/>
      </rPr>
      <t xml:space="preserve"> </t>
    </r>
  </si>
  <si>
    <r>
      <t xml:space="preserve">příchod agend Hmotné nouze   a zaměstnanců z obcí v počtu </t>
    </r>
    <r>
      <rPr>
        <b/>
        <sz val="11"/>
        <color theme="1"/>
        <rFont val="Calibri"/>
        <family val="2"/>
        <charset val="238"/>
        <scheme val="minor"/>
      </rPr>
      <t xml:space="preserve">1953 SM </t>
    </r>
    <r>
      <rPr>
        <sz val="11"/>
        <color theme="1"/>
        <rFont val="Calibri"/>
        <family val="2"/>
        <charset val="238"/>
        <scheme val="minor"/>
      </rPr>
      <t xml:space="preserve">z počtu </t>
    </r>
    <r>
      <rPr>
        <b/>
        <sz val="11"/>
        <color theme="1"/>
        <rFont val="Calibri"/>
        <family val="2"/>
        <charset val="238"/>
        <scheme val="minor"/>
      </rPr>
      <t xml:space="preserve">3642 </t>
    </r>
    <r>
      <rPr>
        <sz val="11"/>
        <color theme="1"/>
        <rFont val="Calibri"/>
        <family val="2"/>
        <charset val="238"/>
        <scheme val="minor"/>
      </rPr>
      <t>pracovníků vykonávající agendu HN na obcích
- 1689</t>
    </r>
  </si>
  <si>
    <t xml:space="preserve">24 SM 
POSÍLENÍ 
(CALL CENTRUM)
157 SM 
POSÍLENÍ 
(KA08)
</t>
  </si>
  <si>
    <t>leden 2016</t>
  </si>
  <si>
    <t>Vázání rozpočtu</t>
  </si>
  <si>
    <r>
      <t>Příjmy celkem</t>
    </r>
    <r>
      <rPr>
        <sz val="10"/>
        <rFont val="Arial CE"/>
        <charset val="238"/>
      </rPr>
      <t xml:space="preserve"> (součet specifických ukazatelů)</t>
    </r>
  </si>
  <si>
    <r>
      <t xml:space="preserve">Výdaje celkem </t>
    </r>
    <r>
      <rPr>
        <sz val="10"/>
        <rFont val="Arial CE"/>
        <charset val="238"/>
      </rPr>
      <t>(součet specifických ukazatelů)</t>
    </r>
  </si>
  <si>
    <r>
      <t>průměr rok</t>
    </r>
    <r>
      <rPr>
        <b/>
        <vertAlign val="superscript"/>
        <sz val="18"/>
        <rFont val="Calibri"/>
        <family val="2"/>
        <charset val="238"/>
        <scheme val="minor"/>
      </rPr>
      <t>1)</t>
    </r>
  </si>
  <si>
    <r>
      <rPr>
        <i/>
        <vertAlign val="superscript"/>
        <sz val="16"/>
        <color theme="1"/>
        <rFont val="Calibri"/>
        <family val="2"/>
        <charset val="238"/>
        <scheme val="minor"/>
      </rPr>
      <t>1)</t>
    </r>
    <r>
      <rPr>
        <i/>
        <sz val="16"/>
        <color theme="1"/>
        <rFont val="Calibri"/>
        <family val="2"/>
        <charset val="238"/>
        <scheme val="minor"/>
      </rPr>
      <t>počítáno z nezaokrouhlených hodnot</t>
    </r>
  </si>
  <si>
    <r>
      <t xml:space="preserve">průměr </t>
    </r>
    <r>
      <rPr>
        <b/>
        <vertAlign val="superscript"/>
        <sz val="18"/>
        <rFont val="Calibri"/>
        <family val="2"/>
        <charset val="238"/>
        <scheme val="minor"/>
      </rPr>
      <t>1)</t>
    </r>
  </si>
  <si>
    <r>
      <rPr>
        <i/>
        <vertAlign val="superscript"/>
        <sz val="18"/>
        <color theme="1"/>
        <rFont val="Calibri"/>
        <family val="2"/>
        <charset val="238"/>
        <scheme val="minor"/>
      </rPr>
      <t>1)</t>
    </r>
    <r>
      <rPr>
        <i/>
        <sz val="18"/>
        <color theme="1"/>
        <rFont val="Calibri"/>
        <family val="2"/>
        <charset val="238"/>
        <scheme val="minor"/>
      </rPr>
      <t>počítáno z nezaokrouhlených hodnot</t>
    </r>
  </si>
  <si>
    <r>
      <t>průměr rok</t>
    </r>
    <r>
      <rPr>
        <b/>
        <vertAlign val="superscript"/>
        <sz val="14"/>
        <rFont val="Calibri"/>
        <family val="2"/>
        <charset val="238"/>
        <scheme val="minor"/>
      </rPr>
      <t>1)</t>
    </r>
  </si>
  <si>
    <r>
      <t>uchazeči na 1 VPM</t>
    </r>
    <r>
      <rPr>
        <b/>
        <vertAlign val="superscript"/>
        <sz val="14"/>
        <rFont val="Calibri"/>
        <family val="2"/>
        <charset val="238"/>
        <scheme val="minor"/>
      </rPr>
      <t>2)</t>
    </r>
  </si>
  <si>
    <t xml:space="preserve">Počet doručených podnětů Ministerstva vnitra k odejmutí </t>
  </si>
  <si>
    <t>Udělení a neudělení</t>
  </si>
  <si>
    <t>Odejmutí povolení</t>
  </si>
  <si>
    <t>Ostatní (na žádost, § 60 ZoZ atd.)</t>
  </si>
  <si>
    <r>
      <rPr>
        <sz val="10"/>
        <rFont val="Calibri"/>
        <family val="2"/>
        <charset val="238"/>
        <scheme val="minor"/>
      </rPr>
      <t>*V</t>
    </r>
    <r>
      <rPr>
        <i/>
        <sz val="10"/>
        <rFont val="Calibri"/>
        <family val="2"/>
        <charset val="238"/>
        <scheme val="minor"/>
      </rPr>
      <t xml:space="preserve"> počtu vyřízených žádostí jsou i žádosti z předcházejícího roku </t>
    </r>
  </si>
  <si>
    <t>Hradec Králové</t>
  </si>
  <si>
    <t xml:space="preserve">  GŘ ÚP ČR*)</t>
  </si>
  <si>
    <t>*) refundace dávek SSP do zahraničí</t>
  </si>
  <si>
    <t>2015  07</t>
  </si>
  <si>
    <t>2015  08</t>
  </si>
  <si>
    <t>2015  09</t>
  </si>
  <si>
    <t>2015   10</t>
  </si>
  <si>
    <t>2015  11</t>
  </si>
  <si>
    <t>2015  12</t>
  </si>
  <si>
    <t>Příloha č. 14</t>
  </si>
  <si>
    <t>Příloha č. 10</t>
  </si>
  <si>
    <t>Oblast zaměstnanosti</t>
  </si>
  <si>
    <t>Rok 2015</t>
  </si>
  <si>
    <t>Zprostředkování</t>
  </si>
  <si>
    <t>Trh práce</t>
  </si>
  <si>
    <t>Rekvalifikace a poradenství, včetně pracovní rehabilitace</t>
  </si>
  <si>
    <t>Insolvence</t>
  </si>
  <si>
    <t>z toho důvodných</t>
  </si>
  <si>
    <t>Oblast nepojistných sociálních dávek</t>
  </si>
  <si>
    <t>Hmotná nouze</t>
  </si>
  <si>
    <t>Sociálně-právní ochrana dětí</t>
  </si>
  <si>
    <t>Oblast ostatních podnětů</t>
  </si>
  <si>
    <t>Ostatní týkající se činnosti Úřadu práce</t>
  </si>
  <si>
    <t>Ustanovení § 18 odst. 1 písm. a) zákona</t>
  </si>
  <si>
    <t>Ustanovení § 18 odst. 1 písm. b) zákona</t>
  </si>
  <si>
    <t>Ustanovení § 18 odst. 1 písm. c) zákona</t>
  </si>
  <si>
    <t>Opis podstatných částí každého rozsudku soudu ve věci přezkoumání zákonnosti rozhodnutí o odmítnutí žádosti</t>
  </si>
  <si>
    <t>--</t>
  </si>
  <si>
    <t>Ustanovení § 18 odst. 1 písm. d) zákona</t>
  </si>
  <si>
    <t>Výčet poskytnutých výhradních licencí, včetně odůvodnění nezbytnosti poskytnutí výhradní licence</t>
  </si>
  <si>
    <t>Ustanovení § 18 odst. 1 písm. e) zákona</t>
  </si>
  <si>
    <t>Počet podaných žádostí o informace celkem</t>
  </si>
  <si>
    <t>Počet vydaných rozhodnutí o odmítnutí žádosti</t>
  </si>
  <si>
    <t>Počet podaných odvolání proti rozhodnutí</t>
  </si>
  <si>
    <t>Počet stížností podaných podle § 16a, důvody jejich podání a stručný popis způsobu jejich vyřízení</t>
  </si>
  <si>
    <t>rok 2014</t>
  </si>
  <si>
    <t>rok 2015</t>
  </si>
  <si>
    <t>v Praze</t>
  </si>
  <si>
    <t>KrP v Ústí nad Labem</t>
  </si>
  <si>
    <t>Příloha č. 11</t>
  </si>
  <si>
    <t>Příloha č. 15</t>
  </si>
  <si>
    <t>Počet přijatých písemných žádostí o svobodném přístupu k informacím</t>
  </si>
  <si>
    <t>Příloha č. 13a</t>
  </si>
  <si>
    <t>Příloha č. 13b</t>
  </si>
  <si>
    <t>Příloha č. 13c</t>
  </si>
  <si>
    <t>Příloha č. 13d</t>
  </si>
  <si>
    <t>Příloha č. 13e</t>
  </si>
  <si>
    <t>rok 2016</t>
  </si>
  <si>
    <t>Výplatní místo</t>
  </si>
  <si>
    <t>Vyplacená suma
(v Kč)</t>
  </si>
  <si>
    <t>C e l k e m  ČR</t>
  </si>
  <si>
    <t>zdroj: OKstat</t>
  </si>
  <si>
    <t>Rozpočet ÚP ČR - ke dni 31. 12. 2016 (v Kč)</t>
  </si>
  <si>
    <t>Plnění a čerpání rozpočtu k 31.12.2016</t>
  </si>
  <si>
    <t>Platy zaměstnanců v pracovním poměru vyjima zaměst.na sl.míst.</t>
  </si>
  <si>
    <t>Platy zaměstnanců na služebních místech dle z. o stát.službě</t>
  </si>
  <si>
    <t>Rozpočet ÚP ČR k 31. prosinci 2016</t>
  </si>
  <si>
    <t>Objem vyplacených nepojistných sociálních dávek v krajích v roce 2016 (v tis. Kč)</t>
  </si>
  <si>
    <t>ok</t>
  </si>
  <si>
    <t xml:space="preserve">Zdrojem pro pořízení údajů o vyplaceném objemu jednotlivých nepojistných sociálních dávek je EKIS GINIS, jehož data jsou totožná s daty uváděnými v informačním systému Státní pokladny. V této souvislosti je však potřebné upozornit na skutečnost, že souhrn údajů o čerpání v jednotlivých druzích sociálních dávek uvedený v přílohách 13b - 13e není totožný s údajem o čerpání vykazovaným podle sociálních dávek, resp. podle ukazatelů státního rozpočtu (viz příloha č.2). Rozdíl je způsoben např. převodem vrácených mylných plateb, cizími platbami k příslušnému účtu, výdaji na poštovné,výplatou dobíhajících již neexistujících dávek a pod. </t>
  </si>
  <si>
    <t>Počet vyplacených dávek v krajích v roce 2016 (v tis.)</t>
  </si>
  <si>
    <t>Dávky státní sociální podpory za rok 2016 - objem v tis. Kč</t>
  </si>
  <si>
    <t>Dávky pěstounské péče - objem a počet v roce 2016</t>
  </si>
  <si>
    <t>Dávky pro osoby se zdravotním postižením v roce 2016</t>
  </si>
  <si>
    <t>Dávky pomoci v hmotné nouzi - objem a počet v roce 2016</t>
  </si>
  <si>
    <t>Ochrana zaměstnanců při platební neschopnosti zaměstnavatele v roce 2016</t>
  </si>
  <si>
    <t>Vyplacené dávky v roce 2016 - celkem</t>
  </si>
  <si>
    <t>Dávky SSP v roce 2016</t>
  </si>
  <si>
    <t>Dávky pěstounské péče v roce 2016</t>
  </si>
  <si>
    <t>Dávky pro OZP v roce 2016</t>
  </si>
  <si>
    <t>Dávky HMN v roce 2016</t>
  </si>
  <si>
    <t>SPVPP - vyplacené řádné příspěvky v krajích v roce 2016</t>
  </si>
  <si>
    <t>Ochrana zaměstnanců při platební neschopnosti zaměstnavatele dle zákona č. 118/2000 Sb. za rok 2016</t>
  </si>
  <si>
    <t xml:space="preserve">Dávky státní sociální podpory za rok 2016 - počet </t>
  </si>
  <si>
    <t>Státní příspěvek na výkon pěstounské péče za rok 2016</t>
  </si>
  <si>
    <t>Příspěvek na živobytí, doplatek na bydlení - sociální šetření za rok 2015</t>
  </si>
  <si>
    <r>
      <t>Příspěvek na živobytí - provedená sociální šetření v</t>
    </r>
    <r>
      <rPr>
        <b/>
        <sz val="12"/>
        <rFont val="Calibri"/>
        <family val="2"/>
        <charset val="238"/>
      </rPr>
      <t> </t>
    </r>
    <r>
      <rPr>
        <b/>
        <sz val="12"/>
        <rFont val="Arial CE"/>
        <charset val="238"/>
      </rPr>
      <t>roce 2016 (v tis.)</t>
    </r>
  </si>
  <si>
    <t>Sociální šetření</t>
  </si>
  <si>
    <t>Karlovy  Vary</t>
  </si>
  <si>
    <r>
      <t>Doplatek na bydlení – provedená sociální šetření v</t>
    </r>
    <r>
      <rPr>
        <b/>
        <sz val="12"/>
        <rFont val="Calibri"/>
        <family val="2"/>
        <charset val="238"/>
      </rPr>
      <t> </t>
    </r>
    <r>
      <rPr>
        <b/>
        <sz val="12"/>
        <rFont val="Arial CE"/>
        <charset val="238"/>
      </rPr>
      <t>roce 2016 (v tis.)</t>
    </r>
  </si>
  <si>
    <t>Karlovy Vary</t>
  </si>
  <si>
    <t>Vývoj míry nezaměstnanosti v % v zemích EU v letech 2014 - 2016</t>
  </si>
  <si>
    <t>2016 01</t>
  </si>
  <si>
    <t>2016 02</t>
  </si>
  <si>
    <t>2016 03</t>
  </si>
  <si>
    <t>2016 04</t>
  </si>
  <si>
    <t>2016 05</t>
  </si>
  <si>
    <t>2016 06</t>
  </si>
  <si>
    <t>2016  07</t>
  </si>
  <si>
    <t>2016  08</t>
  </si>
  <si>
    <t>2016  09</t>
  </si>
  <si>
    <t>2016   10</t>
  </si>
  <si>
    <t>2016  11</t>
  </si>
  <si>
    <t>2016  12</t>
  </si>
  <si>
    <t>Germany</t>
  </si>
  <si>
    <t>EU28</t>
  </si>
  <si>
    <t>Zdroj: Eurostat 31.1.2017, sezonně neočištěná data</t>
  </si>
  <si>
    <t>Statistika za rok 2016 - agentury práce</t>
  </si>
  <si>
    <t>Struktura zahraniční zaměstnanosti k 31. 12. 2016 – 10 nejčastěji zastoupených občanství</t>
  </si>
  <si>
    <t>Německo</t>
  </si>
  <si>
    <t>Spojené království</t>
  </si>
  <si>
    <t>Struktura zahraniční zaměstnanosti dle formy evidence a státního občanství (10 nejčetněji zastoupených) – stav k 31. 12. 2016</t>
  </si>
  <si>
    <t>Italie</t>
  </si>
  <si>
    <t>Spojené státy</t>
  </si>
  <si>
    <t>Korejská republika</t>
  </si>
  <si>
    <t>Čína</t>
  </si>
  <si>
    <t>Bosna a Hercegovina</t>
  </si>
  <si>
    <t>Brazilie</t>
  </si>
  <si>
    <t>Izrael</t>
  </si>
  <si>
    <t>Tuvalu</t>
  </si>
  <si>
    <t>Irák</t>
  </si>
  <si>
    <t>Kosovo</t>
  </si>
  <si>
    <t>Panama</t>
  </si>
  <si>
    <t>Tonga</t>
  </si>
  <si>
    <t>Zahraniční zaměstnanost dle národní klasifikace zaměstnání - stav k 31. 12. 2016</t>
  </si>
  <si>
    <t>Povolení k zaměstnání vydaná a prodloužená v roce 2016</t>
  </si>
  <si>
    <t>Hlášená hromadná propouštění v letech 2014-2016</t>
  </si>
  <si>
    <t>Krajská pobočka</t>
  </si>
  <si>
    <t>Počet přijatých písemných žádostí v režimu zákona č. 106/1999 Sb., o svobodném přístupu k informacím. Ve znění pozdějších předpisů – Úřad práce ČR rok 2016</t>
  </si>
  <si>
    <t>Pohledávky předané Celní správě ČR v letech 2014 - 2016 (v Kč)</t>
  </si>
  <si>
    <t>Rok 2016</t>
  </si>
  <si>
    <t>Podněty podané v roce 2016 u Úřadu práce ČR a srovnání s obdobím předcházejícím</t>
  </si>
  <si>
    <t>Přehled vyřízených stížností podaných u jednotlivých krajských poboček a generálního ředitelství Úřadu práce ČR za rok 2016</t>
  </si>
  <si>
    <t>Pozn. Nelze provést prosté součty z důvodu možného vícenásobného zastoupení zaměstnavatelů i zaměstnanců během roku</t>
  </si>
  <si>
    <t>Aktivní politika zaměstnanosti k 31. prosinci 2016</t>
  </si>
  <si>
    <r>
      <t xml:space="preserve">projekty ESF OPZ                                                                    </t>
    </r>
    <r>
      <rPr>
        <b/>
        <i/>
        <sz val="48"/>
        <rFont val="Calibri"/>
        <family val="2"/>
        <charset val="238"/>
        <scheme val="minor"/>
      </rPr>
      <t>Veřejně prospěšné práce</t>
    </r>
  </si>
  <si>
    <r>
      <t xml:space="preserve">projekty ESF OPZ                                                                                                                                                                                             </t>
    </r>
    <r>
      <rPr>
        <b/>
        <i/>
        <sz val="48"/>
        <rFont val="Calibri"/>
        <family val="2"/>
        <charset val="238"/>
        <scheme val="minor"/>
      </rPr>
      <t>Společensky účelná pracovní místa</t>
    </r>
  </si>
  <si>
    <t xml:space="preserve">Příspěvek na podporu regionální mobility - příspěvek na dojížďku                                                                                                                                                                                              </t>
  </si>
  <si>
    <r>
      <t xml:space="preserve">projekty ESF OPZ 
</t>
    </r>
    <r>
      <rPr>
        <b/>
        <i/>
        <sz val="48"/>
        <rFont val="Calibri"/>
        <family val="2"/>
        <charset val="238"/>
        <scheme val="minor"/>
      </rPr>
      <t xml:space="preserve">Odborná praxe pro mladé do 30let   </t>
    </r>
    <r>
      <rPr>
        <b/>
        <sz val="48"/>
        <rFont val="Calibri"/>
        <family val="2"/>
        <charset val="238"/>
        <scheme val="minor"/>
      </rPr>
      <t xml:space="preserve">                                                                                                                                                                                   </t>
    </r>
  </si>
  <si>
    <t>Vývoj v oblasti aktivní politiky zaměstnanosti v roce 2016</t>
  </si>
  <si>
    <r>
      <t xml:space="preserve">Příspěvek
na zapracování </t>
    </r>
    <r>
      <rPr>
        <b/>
        <vertAlign val="superscript"/>
        <sz val="20"/>
        <rFont val="Calibri"/>
        <family val="2"/>
        <charset val="238"/>
        <scheme val="minor"/>
      </rPr>
      <t>3</t>
    </r>
    <r>
      <rPr>
        <b/>
        <vertAlign val="superscript"/>
        <sz val="20"/>
        <rFont val="Calibri"/>
        <family val="2"/>
        <charset val="238"/>
      </rPr>
      <t>)</t>
    </r>
  </si>
  <si>
    <r>
      <t>Projekty ESF -
OPZ - VPP</t>
    </r>
    <r>
      <rPr>
        <b/>
        <sz val="20"/>
        <color indexed="12"/>
        <rFont val="Calibri"/>
        <family val="2"/>
        <charset val="238"/>
        <scheme val="minor"/>
      </rPr>
      <t xml:space="preserve"> </t>
    </r>
  </si>
  <si>
    <t xml:space="preserve">Projekty ESF -
OPZ - SÚPM </t>
  </si>
  <si>
    <t xml:space="preserve">Příspěvek na podporu regionální mobility - příspěvek na dojížďku             </t>
  </si>
  <si>
    <t>Projekty ESF - OPZ - VPP</t>
  </si>
  <si>
    <t>Projekty ESF - OPZ - SÚPM</t>
  </si>
  <si>
    <t xml:space="preserve">Příspěvek na dojížďku             </t>
  </si>
  <si>
    <t>Příspěvek na podporu zaměstnávání osob se ZP dle ust. § 78 zákona o zaměstnanosti za rok 2016</t>
  </si>
  <si>
    <t>Hromadné propouštění - počty zaměsnavatelů a zaměstnanců 2014-2016</t>
  </si>
  <si>
    <t>Hromadné propouštění v letech 2014 - 2016 - grafy</t>
  </si>
  <si>
    <t>Struktura zahraniční zaměstnanosti k 31. 12. 2016</t>
  </si>
  <si>
    <t>Struktura zahraniční zaměstnanosti dle formy evidence a státního občanství k 31. 12. 2016</t>
  </si>
  <si>
    <t>Zahraniční zaměstnanost dle národní klasifikace zaměstnání k 30. 6. 2016</t>
  </si>
  <si>
    <t>Povolení k zaměstnání cizinců - vydaná a prodloužená v roce 2016</t>
  </si>
  <si>
    <t>Vývoj v oblasti APZ v roce 2016 (kraje)</t>
  </si>
  <si>
    <t>Vývoj v oblasti APZ v roce 2016 (ČR, graf)</t>
  </si>
  <si>
    <t>Přehled vyřízených stížností v krajích v roce 2016</t>
  </si>
  <si>
    <t>Podněty podané v roce 2016 u Úřadu práce ČR</t>
  </si>
  <si>
    <t>Pohledávky předané Celní správě ČR v letech  2014-2016</t>
  </si>
  <si>
    <t>LEDEN 2017</t>
  </si>
  <si>
    <t>ČERVENEC 2017</t>
  </si>
  <si>
    <t>300 SM
POSÍLENÍ NSD</t>
  </si>
  <si>
    <r>
      <t xml:space="preserve">Vyjde-li se  z vychozího počtu </t>
    </r>
    <r>
      <rPr>
        <b/>
        <sz val="11"/>
        <color theme="1"/>
        <rFont val="Calibri"/>
        <family val="2"/>
        <charset val="238"/>
        <scheme val="minor"/>
      </rPr>
      <t>8136 SM</t>
    </r>
    <r>
      <rPr>
        <sz val="11"/>
        <color theme="1"/>
        <rFont val="Calibri"/>
        <family val="2"/>
        <charset val="238"/>
        <scheme val="minor"/>
      </rPr>
      <t xml:space="preserve"> (před 4/2011) a připočte-li se k tomu "pouze" agenda HN převzatá z obcí za </t>
    </r>
    <r>
      <rPr>
        <b/>
        <sz val="11"/>
        <color theme="1"/>
        <rFont val="Calibri"/>
        <family val="2"/>
        <charset val="238"/>
        <scheme val="minor"/>
      </rPr>
      <t>3642</t>
    </r>
    <r>
      <rPr>
        <sz val="11"/>
        <color theme="1"/>
        <rFont val="Calibri"/>
        <family val="2"/>
        <charset val="238"/>
        <scheme val="minor"/>
      </rPr>
      <t xml:space="preserve"> pracovníků, odpovídalo by to pořebě cca </t>
    </r>
    <r>
      <rPr>
        <b/>
        <sz val="11"/>
        <color theme="1"/>
        <rFont val="Calibri"/>
        <family val="2"/>
        <charset val="238"/>
        <scheme val="minor"/>
      </rPr>
      <t>11 778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b/>
        <sz val="11"/>
        <color theme="1"/>
        <rFont val="Calibri"/>
        <family val="2"/>
        <charset val="238"/>
        <scheme val="minor"/>
      </rPr>
      <t>SM</t>
    </r>
    <r>
      <rPr>
        <sz val="11"/>
        <color theme="1"/>
        <rFont val="Calibri"/>
        <family val="2"/>
        <charset val="238"/>
        <scheme val="minor"/>
      </rPr>
      <t xml:space="preserve"> na ÚP pro zpracování všech agend (SSP, ZAM, HN, atd…. atd).  Z toho plyne, že současný stav </t>
    </r>
    <r>
      <rPr>
        <b/>
        <sz val="11"/>
        <color theme="1"/>
        <rFont val="Calibri"/>
        <family val="2"/>
        <charset val="238"/>
        <scheme val="minor"/>
      </rPr>
      <t>10708 SM</t>
    </r>
    <r>
      <rPr>
        <sz val="11"/>
        <color theme="1"/>
        <rFont val="Calibri"/>
        <family val="2"/>
        <charset val="238"/>
        <scheme val="minor"/>
      </rPr>
      <t xml:space="preserve"> je o </t>
    </r>
    <r>
      <rPr>
        <b/>
        <sz val="11"/>
        <color theme="1"/>
        <rFont val="Calibri"/>
        <family val="2"/>
        <charset val="238"/>
        <scheme val="minor"/>
      </rPr>
      <t>9,08 %</t>
    </r>
    <r>
      <rPr>
        <sz val="11"/>
        <color theme="1"/>
        <rFont val="Calibri"/>
        <family val="2"/>
        <charset val="238"/>
        <scheme val="minor"/>
      </rPr>
      <t xml:space="preserve"> nižší než je optimální stav!</t>
    </r>
  </si>
  <si>
    <t>leden 2017</t>
  </si>
  <si>
    <t>červenec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</si>
</sst>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.0"/>
    <numFmt numFmtId="165" formatCode="#,##0.0"/>
    <numFmt numFmtId="166" formatCode="#,##0.00\ &quot;Kč&quot;"/>
    <numFmt numFmtId="167" formatCode="\$#,##0\ ;\(\$#,##0\)"/>
    <numFmt numFmtId="168" formatCode="#\ ##0"/>
    <numFmt numFmtId="169" formatCode="#,##0.000"/>
  </numFmts>
  <fonts count="127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name val="Arial CE"/>
      <charset val="238"/>
    </font>
    <font>
      <b/>
      <sz val="10"/>
      <name val="Arial CE"/>
      <charset val="238"/>
    </font>
    <font>
      <sz val="10"/>
      <name val="Arial CE"/>
      <charset val="238"/>
    </font>
    <font>
      <sz val="10"/>
      <color theme="1"/>
      <name val="Calibri"/>
      <family val="2"/>
      <charset val="238"/>
      <scheme val="minor"/>
    </font>
    <font>
      <i/>
      <sz val="10"/>
      <name val="Arial CE"/>
      <charset val="238"/>
    </font>
    <font>
      <sz val="10"/>
      <color theme="1"/>
      <name val="Arial CE"/>
      <charset val="238"/>
    </font>
    <font>
      <b/>
      <sz val="10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22"/>
      <color indexed="14"/>
      <name val="Arial CE"/>
      <charset val="238"/>
    </font>
    <font>
      <b/>
      <sz val="12"/>
      <color indexed="12"/>
      <name val="Arial CE"/>
      <charset val="238"/>
    </font>
    <font>
      <i/>
      <sz val="14"/>
      <name val="Arial Narrow"/>
      <family val="2"/>
    </font>
    <font>
      <sz val="12"/>
      <name val="Arial CE"/>
      <family val="2"/>
      <charset val="238"/>
    </font>
    <font>
      <sz val="14"/>
      <name val="Arial Narrow"/>
      <family val="2"/>
    </font>
    <font>
      <b/>
      <i/>
      <sz val="12"/>
      <name val="Arial CE"/>
      <charset val="238"/>
    </font>
    <font>
      <sz val="14"/>
      <name val="Arial CE"/>
      <family val="2"/>
      <charset val="238"/>
    </font>
    <font>
      <sz val="14"/>
      <name val="Arial CE"/>
      <charset val="238"/>
    </font>
    <font>
      <b/>
      <sz val="14"/>
      <name val="Arial CE"/>
      <charset val="238"/>
    </font>
    <font>
      <sz val="14"/>
      <color indexed="14"/>
      <name val="Arial CE"/>
      <family val="2"/>
      <charset val="238"/>
    </font>
    <font>
      <sz val="14"/>
      <color indexed="12"/>
      <name val="Arial CE"/>
      <family val="2"/>
      <charset val="238"/>
    </font>
    <font>
      <sz val="8"/>
      <name val="Arial CE"/>
      <charset val="238"/>
    </font>
    <font>
      <sz val="8"/>
      <name val="NimbusRoman"/>
      <charset val="238"/>
    </font>
    <font>
      <b/>
      <sz val="18"/>
      <name val="Arial CE"/>
      <charset val="238"/>
    </font>
    <font>
      <sz val="10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i/>
      <vertAlign val="superscript"/>
      <sz val="12"/>
      <color theme="1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i/>
      <vertAlign val="superscript"/>
      <sz val="12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0"/>
      <color theme="0"/>
      <name val="Arial CE"/>
      <charset val="238"/>
    </font>
    <font>
      <sz val="20"/>
      <name val="Arial CE"/>
      <charset val="238"/>
    </font>
    <font>
      <b/>
      <sz val="20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12"/>
      <color theme="1"/>
      <name val="Calibri"/>
      <family val="2"/>
      <charset val="238"/>
    </font>
    <font>
      <i/>
      <sz val="20"/>
      <name val="Calibri"/>
      <family val="2"/>
      <charset val="238"/>
      <scheme val="minor"/>
    </font>
    <font>
      <b/>
      <vertAlign val="superscript"/>
      <sz val="20"/>
      <name val="Calibri"/>
      <family val="2"/>
      <charset val="238"/>
      <scheme val="minor"/>
    </font>
    <font>
      <sz val="20"/>
      <name val="Calibri"/>
      <family val="2"/>
      <charset val="238"/>
      <scheme val="minor"/>
    </font>
    <font>
      <b/>
      <sz val="20"/>
      <color indexed="12"/>
      <name val="Calibri"/>
      <family val="2"/>
      <charset val="238"/>
      <scheme val="minor"/>
    </font>
    <font>
      <b/>
      <sz val="36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1"/>
      <name val="Arial CE"/>
      <charset val="238"/>
    </font>
    <font>
      <sz val="12"/>
      <name val="Arial CE"/>
      <charset val="238"/>
    </font>
    <font>
      <sz val="10"/>
      <name val="Calibri"/>
      <family val="2"/>
      <charset val="238"/>
      <scheme val="minor"/>
    </font>
    <font>
      <b/>
      <sz val="28"/>
      <color theme="1"/>
      <name val="Calibri"/>
      <family val="2"/>
      <charset val="238"/>
      <scheme val="minor"/>
    </font>
    <font>
      <sz val="36"/>
      <name val="Calibri"/>
      <family val="2"/>
      <charset val="238"/>
      <scheme val="minor"/>
    </font>
    <font>
      <i/>
      <vertAlign val="superscript"/>
      <sz val="20"/>
      <name val="Calibri"/>
      <family val="2"/>
      <charset val="238"/>
      <scheme val="minor"/>
    </font>
    <font>
      <sz val="12"/>
      <name val="System"/>
      <family val="2"/>
      <charset val="238"/>
    </font>
    <font>
      <b/>
      <sz val="18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42"/>
      <name val="Calibri"/>
      <family val="2"/>
      <charset val="238"/>
      <scheme val="minor"/>
    </font>
    <font>
      <b/>
      <sz val="48"/>
      <name val="Calibri"/>
      <family val="2"/>
      <charset val="238"/>
      <scheme val="minor"/>
    </font>
    <font>
      <sz val="42"/>
      <name val="Calibri"/>
      <family val="2"/>
      <charset val="238"/>
      <scheme val="minor"/>
    </font>
    <font>
      <b/>
      <i/>
      <sz val="48"/>
      <name val="Calibri"/>
      <family val="2"/>
      <charset val="238"/>
      <scheme val="minor"/>
    </font>
    <font>
      <b/>
      <i/>
      <sz val="39"/>
      <name val="Calibri"/>
      <family val="2"/>
      <charset val="238"/>
      <scheme val="minor"/>
    </font>
    <font>
      <sz val="39"/>
      <name val="Calibri"/>
      <family val="2"/>
      <charset val="238"/>
      <scheme val="minor"/>
    </font>
    <font>
      <i/>
      <sz val="39"/>
      <name val="Calibri"/>
      <family val="2"/>
      <charset val="238"/>
      <scheme val="minor"/>
    </font>
    <font>
      <sz val="39"/>
      <color theme="1"/>
      <name val="Calibri"/>
      <family val="2"/>
      <charset val="238"/>
      <scheme val="minor"/>
    </font>
    <font>
      <b/>
      <vertAlign val="superscript"/>
      <sz val="20"/>
      <name val="Calibri"/>
      <family val="2"/>
      <charset val="238"/>
    </font>
    <font>
      <sz val="11"/>
      <color rgb="FF000000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8"/>
      <name val="Arial"/>
      <family val="2"/>
    </font>
    <font>
      <sz val="8"/>
      <name val="Arial"/>
      <family val="2"/>
    </font>
    <font>
      <b/>
      <sz val="12"/>
      <name val="Calibri"/>
      <family val="2"/>
      <charset val="238"/>
    </font>
    <font>
      <sz val="11"/>
      <color theme="1"/>
      <name val="Calibri"/>
      <family val="2"/>
      <charset val="238"/>
    </font>
    <font>
      <sz val="14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i/>
      <sz val="16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3"/>
      <color theme="1"/>
      <name val="Calibri"/>
      <family val="2"/>
      <charset val="238"/>
      <scheme val="minor"/>
    </font>
    <font>
      <sz val="40"/>
      <name val="Calibri"/>
      <family val="2"/>
      <charset val="238"/>
      <scheme val="minor"/>
    </font>
    <font>
      <b/>
      <sz val="12"/>
      <name val="Arial"/>
      <family val="2"/>
      <charset val="238"/>
    </font>
    <font>
      <b/>
      <sz val="16"/>
      <color theme="1"/>
      <name val="Araial CE"/>
      <charset val="238"/>
    </font>
    <font>
      <b/>
      <sz val="12"/>
      <color theme="1"/>
      <name val="Araial CE"/>
      <charset val="238"/>
    </font>
    <font>
      <b/>
      <sz val="9.3000000000000007"/>
      <name val="Arial CE"/>
      <charset val="238"/>
    </font>
    <font>
      <b/>
      <sz val="9.3000000000000007"/>
      <color theme="1"/>
      <name val="Arial CE"/>
      <charset val="238"/>
    </font>
    <font>
      <sz val="10"/>
      <color theme="1"/>
      <name val="Arial"/>
      <family val="2"/>
      <charset val="238"/>
    </font>
    <font>
      <b/>
      <sz val="2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b/>
      <vertAlign val="superscript"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i/>
      <sz val="16"/>
      <color theme="1"/>
      <name val="Calibri"/>
      <family val="2"/>
      <charset val="238"/>
      <scheme val="minor"/>
    </font>
    <font>
      <i/>
      <vertAlign val="superscript"/>
      <sz val="16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i/>
      <sz val="18"/>
      <color theme="1"/>
      <name val="Calibri"/>
      <family val="2"/>
      <charset val="238"/>
      <scheme val="minor"/>
    </font>
    <font>
      <i/>
      <vertAlign val="superscript"/>
      <sz val="18"/>
      <color theme="1"/>
      <name val="Calibri"/>
      <family val="2"/>
      <charset val="238"/>
      <scheme val="minor"/>
    </font>
    <font>
      <i/>
      <sz val="14"/>
      <color theme="1"/>
      <name val="Calibri"/>
      <family val="2"/>
      <charset val="238"/>
      <scheme val="minor"/>
    </font>
    <font>
      <b/>
      <vertAlign val="superscript"/>
      <sz val="14"/>
      <name val="Calibri"/>
      <family val="2"/>
      <charset val="238"/>
      <scheme val="minor"/>
    </font>
    <font>
      <b/>
      <sz val="2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</font>
    <font>
      <sz val="11"/>
      <name val="Calibri"/>
      <family val="2"/>
      <charset val="238"/>
    </font>
    <font>
      <b/>
      <sz val="24"/>
      <name val="Calibri"/>
      <family val="2"/>
      <charset val="238"/>
      <scheme val="minor"/>
    </font>
    <font>
      <sz val="16"/>
      <name val="Arial"/>
      <family val="2"/>
      <charset val="238"/>
    </font>
    <font>
      <i/>
      <sz val="16"/>
      <name val="Calibri"/>
      <family val="2"/>
      <charset val="238"/>
      <scheme val="minor"/>
    </font>
    <font>
      <b/>
      <sz val="12"/>
      <color rgb="FF000000"/>
      <name val="Arial"/>
      <family val="2"/>
      <charset val="238"/>
    </font>
    <font>
      <sz val="12"/>
      <color rgb="FF000000"/>
      <name val="Arial"/>
      <family val="2"/>
      <charset val="238"/>
    </font>
    <font>
      <b/>
      <sz val="72"/>
      <name val="Calibri"/>
      <family val="2"/>
      <charset val="238"/>
      <scheme val="minor"/>
    </font>
  </fonts>
  <fills count="57">
    <fill>
      <patternFill patternType="none"/>
    </fill>
    <fill>
      <patternFill patternType="gray125"/>
    </fill>
    <fill>
      <patternFill patternType="solid">
        <fgColor theme="5" tint="0.79998168889431442"/>
        <bgColor indexed="65"/>
      </patternFill>
    </fill>
    <fill>
      <patternFill patternType="solid">
        <fgColor rgb="FFFFFFCC"/>
        <bgColor indexed="64"/>
      </patternFill>
    </fill>
    <fill>
      <patternFill patternType="gray0625">
        <fgColor indexed="8"/>
        <bgColor indexed="9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</patternFill>
    </fill>
    <fill>
      <patternFill patternType="solid">
        <fgColor rgb="FFFFFF00"/>
        <bgColor indexed="64"/>
      </patternFill>
    </fill>
    <fill>
      <patternFill patternType="solid">
        <fgColor theme="9" tint="-0.249977111117893"/>
        <bgColor indexed="64"/>
      </patternFill>
    </fill>
    <fill>
      <gradientFill>
        <stop position="0">
          <color theme="6" tint="0.59999389629810485"/>
        </stop>
        <stop position="1">
          <color theme="4"/>
        </stop>
      </gradientFill>
    </fill>
    <fill>
      <patternFill patternType="solid">
        <fgColor rgb="FFFFE697"/>
        <bgColor indexed="64"/>
      </patternFill>
    </fill>
    <fill>
      <patternFill patternType="solid">
        <fgColor rgb="FFFFF8E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DD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rgb="FFFFC000"/>
        <bgColor indexed="64"/>
      </patternFill>
    </fill>
    <fill>
      <patternFill patternType="solid">
        <fgColor rgb="FFFFE79B"/>
        <bgColor indexed="64"/>
      </patternFill>
    </fill>
    <fill>
      <patternFill patternType="solid">
        <fgColor rgb="FFD1D1FF"/>
        <bgColor rgb="FF000000"/>
      </patternFill>
    </fill>
    <fill>
      <patternFill patternType="solid">
        <fgColor rgb="FFE5E5FF"/>
        <bgColor rgb="FF000000"/>
      </patternFill>
    </fill>
    <fill>
      <patternFill patternType="solid">
        <fgColor rgb="FFC1FFC1"/>
        <bgColor rgb="FF000000"/>
      </patternFill>
    </fill>
    <fill>
      <patternFill patternType="solid">
        <fgColor rgb="FFDDFFDD"/>
        <bgColor rgb="FF000000"/>
      </patternFill>
    </fill>
    <fill>
      <patternFill patternType="solid">
        <fgColor rgb="FFFFC1C1"/>
        <bgColor rgb="FF000000"/>
      </patternFill>
    </fill>
    <fill>
      <patternFill patternType="solid">
        <fgColor rgb="FFFFD5D5"/>
        <bgColor rgb="FF000000"/>
      </patternFill>
    </fill>
    <fill>
      <patternFill patternType="solid">
        <fgColor rgb="FFE4C9FF"/>
        <bgColor rgb="FF000000"/>
      </patternFill>
    </fill>
    <fill>
      <patternFill patternType="solid">
        <fgColor rgb="FFECD9FF"/>
        <bgColor rgb="FF000000"/>
      </patternFill>
    </fill>
    <fill>
      <patternFill patternType="solid">
        <fgColor rgb="FFFFFFFF"/>
        <bgColor indexed="64"/>
      </patternFill>
    </fill>
  </fills>
  <borders count="17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thin">
        <color indexed="64"/>
      </bottom>
      <diagonal/>
    </border>
    <border>
      <left style="medium">
        <color auto="1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auto="1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 style="thick">
        <color rgb="FF000000"/>
      </right>
      <top style="thick">
        <color indexed="64"/>
      </top>
      <bottom style="thick">
        <color indexed="64"/>
      </bottom>
      <diagonal/>
    </border>
    <border>
      <left/>
      <right style="medium">
        <color rgb="FF000000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medium">
        <color indexed="64"/>
      </right>
      <top/>
      <bottom style="thick">
        <color rgb="FF000000"/>
      </bottom>
      <diagonal/>
    </border>
    <border>
      <left style="medium">
        <color indexed="64"/>
      </left>
      <right style="medium">
        <color indexed="64"/>
      </right>
      <top/>
      <bottom style="thick">
        <color rgb="FF000000"/>
      </bottom>
      <diagonal/>
    </border>
    <border>
      <left/>
      <right style="medium">
        <color rgb="FF000000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/>
      <right style="medium">
        <color rgb="FF000000"/>
      </right>
      <top style="thick">
        <color indexed="64"/>
      </top>
      <bottom style="thick">
        <color indexed="64"/>
      </bottom>
      <diagonal/>
    </border>
    <border>
      <left style="medium">
        <color rgb="FF000000"/>
      </left>
      <right/>
      <top/>
      <bottom style="thick">
        <color indexed="64"/>
      </bottom>
      <diagonal/>
    </border>
    <border>
      <left/>
      <right style="thick">
        <color rgb="FF000000"/>
      </right>
      <top/>
      <bottom style="thick">
        <color indexed="64"/>
      </bottom>
      <diagonal/>
    </border>
    <border>
      <left style="medium">
        <color rgb="FF000000"/>
      </left>
      <right/>
      <top style="thick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89">
    <xf numFmtId="0" fontId="0" fillId="0" borderId="0"/>
    <xf numFmtId="0" fontId="1" fillId="2" borderId="0" applyNumberFormat="0" applyBorder="0" applyAlignment="0" applyProtection="0"/>
    <xf numFmtId="0" fontId="5" fillId="0" borderId="0"/>
    <xf numFmtId="0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3" fontId="5" fillId="4" borderId="0" applyProtection="0"/>
    <xf numFmtId="0" fontId="5" fillId="0" borderId="0">
      <alignment vertical="top"/>
    </xf>
    <xf numFmtId="0" fontId="25" fillId="0" borderId="0"/>
    <xf numFmtId="0" fontId="5" fillId="0" borderId="0"/>
    <xf numFmtId="0" fontId="5" fillId="0" borderId="0"/>
    <xf numFmtId="0" fontId="55" fillId="0" borderId="0"/>
    <xf numFmtId="0" fontId="25" fillId="0" borderId="0"/>
    <xf numFmtId="0" fontId="68" fillId="0" borderId="0"/>
    <xf numFmtId="0" fontId="1" fillId="6" borderId="0" applyNumberFormat="0" applyBorder="0" applyAlignment="0" applyProtection="0"/>
    <xf numFmtId="0" fontId="1" fillId="2" borderId="0" applyNumberFormat="0" applyBorder="0" applyAlignment="0" applyProtection="0"/>
    <xf numFmtId="0" fontId="1" fillId="7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0" applyNumberFormat="0" applyBorder="0" applyAlignment="0" applyProtection="0"/>
    <xf numFmtId="0" fontId="57" fillId="9" borderId="0" applyNumberFormat="0" applyBorder="0" applyAlignment="0" applyProtection="0"/>
    <xf numFmtId="0" fontId="57" fillId="11" borderId="0" applyNumberFormat="0" applyBorder="0" applyAlignment="0" applyProtection="0"/>
    <xf numFmtId="0" fontId="57" fillId="12" borderId="0" applyNumberFormat="0" applyBorder="0" applyAlignment="0" applyProtection="0"/>
    <xf numFmtId="0" fontId="25" fillId="0" borderId="0"/>
    <xf numFmtId="0" fontId="1" fillId="5" borderId="63" applyNumberFormat="0" applyFont="0" applyAlignment="0" applyProtection="0"/>
    <xf numFmtId="0" fontId="25" fillId="0" borderId="0"/>
    <xf numFmtId="0" fontId="5" fillId="0" borderId="0"/>
    <xf numFmtId="0" fontId="5" fillId="0" borderId="0"/>
    <xf numFmtId="0" fontId="5" fillId="0" borderId="0">
      <alignment vertical="top"/>
    </xf>
    <xf numFmtId="0" fontId="25" fillId="0" borderId="0"/>
    <xf numFmtId="4" fontId="69" fillId="15" borderId="87" applyNumberFormat="0" applyProtection="0">
      <alignment vertical="center"/>
    </xf>
    <xf numFmtId="4" fontId="70" fillId="16" borderId="87" applyNumberFormat="0" applyProtection="0">
      <alignment horizontal="left" vertical="center" indent="1"/>
    </xf>
    <xf numFmtId="4" fontId="70" fillId="16" borderId="87" applyNumberFormat="0" applyProtection="0">
      <alignment horizontal="left" vertical="center" inden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2" fillId="0" borderId="0"/>
    <xf numFmtId="0" fontId="100" fillId="0" borderId="0"/>
    <xf numFmtId="0" fontId="101" fillId="0" borderId="0"/>
    <xf numFmtId="0" fontId="102" fillId="0" borderId="0" applyNumberFormat="0" applyFill="0" applyBorder="0" applyAlignment="0" applyProtection="0"/>
    <xf numFmtId="0" fontId="103" fillId="0" borderId="123" applyNumberFormat="0" applyFill="0" applyAlignment="0" applyProtection="0"/>
    <xf numFmtId="0" fontId="104" fillId="0" borderId="124" applyNumberFormat="0" applyFill="0" applyAlignment="0" applyProtection="0"/>
    <xf numFmtId="0" fontId="105" fillId="0" borderId="125" applyNumberFormat="0" applyFill="0" applyAlignment="0" applyProtection="0"/>
    <xf numFmtId="0" fontId="105" fillId="0" borderId="0" applyNumberFormat="0" applyFill="0" applyBorder="0" applyAlignment="0" applyProtection="0"/>
    <xf numFmtId="0" fontId="106" fillId="24" borderId="0" applyNumberFormat="0" applyBorder="0" applyAlignment="0" applyProtection="0"/>
    <xf numFmtId="0" fontId="107" fillId="25" borderId="0" applyNumberFormat="0" applyBorder="0" applyAlignment="0" applyProtection="0"/>
    <xf numFmtId="0" fontId="108" fillId="26" borderId="0" applyNumberFormat="0" applyBorder="0" applyAlignment="0" applyProtection="0"/>
    <xf numFmtId="0" fontId="109" fillId="27" borderId="126" applyNumberFormat="0" applyAlignment="0" applyProtection="0"/>
    <xf numFmtId="0" fontId="110" fillId="28" borderId="127" applyNumberFormat="0" applyAlignment="0" applyProtection="0"/>
    <xf numFmtId="0" fontId="111" fillId="28" borderId="126" applyNumberFormat="0" applyAlignment="0" applyProtection="0"/>
    <xf numFmtId="0" fontId="112" fillId="0" borderId="128" applyNumberFormat="0" applyFill="0" applyAlignment="0" applyProtection="0"/>
    <xf numFmtId="0" fontId="113" fillId="29" borderId="129" applyNumberFormat="0" applyAlignment="0" applyProtection="0"/>
    <xf numFmtId="0" fontId="114" fillId="0" borderId="0" applyNumberFormat="0" applyFill="0" applyBorder="0" applyAlignment="0" applyProtection="0"/>
    <xf numFmtId="0" fontId="1" fillId="5" borderId="63" applyNumberFormat="0" applyFont="0" applyAlignment="0" applyProtection="0"/>
    <xf numFmtId="0" fontId="115" fillId="0" borderId="0" applyNumberFormat="0" applyFill="0" applyBorder="0" applyAlignment="0" applyProtection="0"/>
    <xf numFmtId="0" fontId="2" fillId="0" borderId="130" applyNumberFormat="0" applyFill="0" applyAlignment="0" applyProtection="0"/>
    <xf numFmtId="0" fontId="57" fillId="30" borderId="0" applyNumberFormat="0" applyBorder="0" applyAlignment="0" applyProtection="0"/>
    <xf numFmtId="0" fontId="1" fillId="6" borderId="0" applyNumberFormat="0" applyBorder="0" applyAlignment="0" applyProtection="0"/>
    <xf numFmtId="0" fontId="1" fillId="31" borderId="0" applyNumberFormat="0" applyBorder="0" applyAlignment="0" applyProtection="0"/>
    <xf numFmtId="0" fontId="57" fillId="32" borderId="0" applyNumberFormat="0" applyBorder="0" applyAlignment="0" applyProtection="0"/>
    <xf numFmtId="0" fontId="57" fillId="33" borderId="0" applyNumberFormat="0" applyBorder="0" applyAlignment="0" applyProtection="0"/>
    <xf numFmtId="0" fontId="1" fillId="34" borderId="0" applyNumberFormat="0" applyBorder="0" applyAlignment="0" applyProtection="0"/>
    <xf numFmtId="0" fontId="57" fillId="35" borderId="0" applyNumberFormat="0" applyBorder="0" applyAlignment="0" applyProtection="0"/>
    <xf numFmtId="0" fontId="57" fillId="3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57" fillId="9" borderId="0" applyNumberFormat="0" applyBorder="0" applyAlignment="0" applyProtection="0"/>
    <xf numFmtId="0" fontId="57" fillId="37" borderId="0" applyNumberFormat="0" applyBorder="0" applyAlignment="0" applyProtection="0"/>
    <xf numFmtId="0" fontId="1" fillId="10" borderId="0" applyNumberFormat="0" applyBorder="0" applyAlignment="0" applyProtection="0"/>
    <xf numFmtId="0" fontId="1" fillId="38" borderId="0" applyNumberFormat="0" applyBorder="0" applyAlignment="0" applyProtection="0"/>
    <xf numFmtId="0" fontId="57" fillId="11" borderId="0" applyNumberFormat="0" applyBorder="0" applyAlignment="0" applyProtection="0"/>
    <xf numFmtId="0" fontId="57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57" fillId="42" borderId="0" applyNumberFormat="0" applyBorder="0" applyAlignment="0" applyProtection="0"/>
    <xf numFmtId="0" fontId="57" fillId="43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57" fillId="12" borderId="0" applyNumberFormat="0" applyBorder="0" applyAlignment="0" applyProtection="0"/>
    <xf numFmtId="0" fontId="25" fillId="0" borderId="0"/>
    <xf numFmtId="4" fontId="70" fillId="16" borderId="136" applyNumberFormat="0" applyProtection="0">
      <alignment horizontal="left" vertical="center" indent="1"/>
    </xf>
    <xf numFmtId="4" fontId="70" fillId="16" borderId="136" applyNumberFormat="0" applyProtection="0">
      <alignment horizontal="left" vertical="center" indent="1"/>
    </xf>
    <xf numFmtId="4" fontId="69" fillId="15" borderId="136" applyNumberFormat="0" applyProtection="0">
      <alignment vertical="center"/>
    </xf>
  </cellStyleXfs>
  <cellXfs count="907">
    <xf numFmtId="0" fontId="0" fillId="0" borderId="0" xfId="0"/>
    <xf numFmtId="0" fontId="6" fillId="0" borderId="0" xfId="0" applyFont="1"/>
    <xf numFmtId="0" fontId="0" fillId="0" borderId="0" xfId="0" applyFill="1"/>
    <xf numFmtId="0" fontId="9" fillId="0" borderId="0" xfId="0" applyFont="1" applyFill="1" applyBorder="1"/>
    <xf numFmtId="0" fontId="0" fillId="0" borderId="0" xfId="0" applyFill="1" applyBorder="1"/>
    <xf numFmtId="166" fontId="9" fillId="0" borderId="0" xfId="0" applyNumberFormat="1" applyFont="1" applyFill="1" applyBorder="1" applyAlignment="1">
      <alignment horizontal="center"/>
    </xf>
    <xf numFmtId="166" fontId="0" fillId="0" borderId="0" xfId="0" applyNumberFormat="1" applyFill="1" applyBorder="1"/>
    <xf numFmtId="0" fontId="5" fillId="0" borderId="0" xfId="2"/>
    <xf numFmtId="0" fontId="22" fillId="0" borderId="17" xfId="2" applyFont="1" applyBorder="1" applyAlignment="1">
      <alignment horizontal="centerContinuous"/>
    </xf>
    <xf numFmtId="0" fontId="22" fillId="0" borderId="0" xfId="2" applyFont="1" applyAlignment="1">
      <alignment horizontal="centerContinuous"/>
    </xf>
    <xf numFmtId="0" fontId="23" fillId="0" borderId="0" xfId="2" applyFont="1" applyAlignment="1">
      <alignment horizontal="centerContinuous"/>
    </xf>
    <xf numFmtId="0" fontId="23" fillId="0" borderId="0" xfId="2" applyFont="1"/>
    <xf numFmtId="1" fontId="5" fillId="0" borderId="0" xfId="2" applyNumberFormat="1"/>
    <xf numFmtId="3" fontId="17" fillId="0" borderId="0" xfId="2" applyNumberFormat="1" applyFont="1" applyFill="1" applyBorder="1"/>
    <xf numFmtId="0" fontId="13" fillId="0" borderId="0" xfId="2" applyFont="1" applyBorder="1" applyAlignment="1">
      <alignment horizontal="center"/>
    </xf>
    <xf numFmtId="1" fontId="5" fillId="0" borderId="0" xfId="2" applyNumberFormat="1" applyBorder="1"/>
    <xf numFmtId="3" fontId="5" fillId="0" borderId="0" xfId="2" applyNumberFormat="1"/>
    <xf numFmtId="3" fontId="21" fillId="0" borderId="0" xfId="2" applyNumberFormat="1" applyFont="1" applyBorder="1"/>
    <xf numFmtId="0" fontId="22" fillId="0" borderId="0" xfId="2" applyFont="1" applyBorder="1" applyAlignment="1">
      <alignment horizontal="centerContinuous"/>
    </xf>
    <xf numFmtId="3" fontId="21" fillId="0" borderId="0" xfId="2" applyNumberFormat="1" applyFont="1" applyBorder="1" applyAlignment="1"/>
    <xf numFmtId="0" fontId="15" fillId="0" borderId="0" xfId="2" applyFont="1" applyFill="1" applyBorder="1" applyAlignment="1">
      <alignment horizontal="centerContinuous"/>
    </xf>
    <xf numFmtId="0" fontId="5" fillId="0" borderId="0" xfId="2" applyBorder="1"/>
    <xf numFmtId="0" fontId="17" fillId="0" borderId="0" xfId="2" applyFont="1"/>
    <xf numFmtId="3" fontId="20" fillId="0" borderId="0" xfId="2" applyNumberFormat="1" applyFont="1" applyBorder="1" applyAlignment="1"/>
    <xf numFmtId="0" fontId="5" fillId="0" borderId="0" xfId="2" applyFill="1" applyBorder="1"/>
    <xf numFmtId="0" fontId="17" fillId="0" borderId="0" xfId="2" applyFont="1" applyFill="1" applyBorder="1"/>
    <xf numFmtId="0" fontId="15" fillId="0" borderId="0" xfId="2" applyFont="1" applyBorder="1" applyAlignment="1">
      <alignment horizontal="centerContinuous"/>
    </xf>
    <xf numFmtId="0" fontId="18" fillId="0" borderId="0" xfId="2" applyFont="1" applyBorder="1"/>
    <xf numFmtId="0" fontId="11" fillId="0" borderId="0" xfId="2" applyFont="1"/>
    <xf numFmtId="0" fontId="14" fillId="0" borderId="0" xfId="2" applyFont="1"/>
    <xf numFmtId="3" fontId="17" fillId="0" borderId="0" xfId="2" applyNumberFormat="1" applyFont="1" applyFill="1" applyBorder="1" applyAlignment="1"/>
    <xf numFmtId="0" fontId="17" fillId="0" borderId="0" xfId="2" applyFont="1" applyBorder="1"/>
    <xf numFmtId="3" fontId="19" fillId="0" borderId="0" xfId="2" applyNumberFormat="1" applyFont="1" applyFill="1" applyBorder="1"/>
    <xf numFmtId="3" fontId="14" fillId="0" borderId="0" xfId="2" applyNumberFormat="1" applyFont="1"/>
    <xf numFmtId="0" fontId="5" fillId="0" borderId="0" xfId="2" applyAlignment="1"/>
    <xf numFmtId="0" fontId="14" fillId="0" borderId="0" xfId="2" applyFont="1" applyFill="1" applyBorder="1"/>
    <xf numFmtId="0" fontId="5" fillId="0" borderId="0" xfId="2" applyFill="1"/>
    <xf numFmtId="1" fontId="14" fillId="0" borderId="0" xfId="2" applyNumberFormat="1" applyFont="1"/>
    <xf numFmtId="0" fontId="3" fillId="0" borderId="0" xfId="2" applyFont="1" applyBorder="1"/>
    <xf numFmtId="164" fontId="14" fillId="0" borderId="0" xfId="2" applyNumberFormat="1" applyFont="1"/>
    <xf numFmtId="164" fontId="14" fillId="0" borderId="0" xfId="2" applyNumberFormat="1" applyFont="1" applyFill="1" applyBorder="1"/>
    <xf numFmtId="1" fontId="14" fillId="0" borderId="0" xfId="2" applyNumberFormat="1" applyFont="1" applyFill="1" applyBorder="1"/>
    <xf numFmtId="0" fontId="14" fillId="0" borderId="0" xfId="2" applyFont="1" applyFill="1"/>
    <xf numFmtId="0" fontId="4" fillId="0" borderId="0" xfId="2" applyFont="1" applyBorder="1"/>
    <xf numFmtId="0" fontId="12" fillId="0" borderId="0" xfId="2" applyFont="1" applyBorder="1"/>
    <xf numFmtId="0" fontId="12" fillId="0" borderId="0" xfId="2" applyFont="1"/>
    <xf numFmtId="0" fontId="11" fillId="0" borderId="0" xfId="2" applyFont="1" applyBorder="1"/>
    <xf numFmtId="165" fontId="0" fillId="0" borderId="0" xfId="0" applyNumberFormat="1"/>
    <xf numFmtId="0" fontId="31" fillId="0" borderId="0" xfId="0" applyFont="1"/>
    <xf numFmtId="0" fontId="10" fillId="0" borderId="0" xfId="0" applyFont="1"/>
    <xf numFmtId="0" fontId="33" fillId="0" borderId="0" xfId="0" applyFont="1" applyFill="1" applyBorder="1" applyAlignment="1">
      <alignment horizontal="left" vertical="center"/>
    </xf>
    <xf numFmtId="0" fontId="22" fillId="0" borderId="0" xfId="12" applyFont="1"/>
    <xf numFmtId="0" fontId="5" fillId="0" borderId="0" xfId="12"/>
    <xf numFmtId="0" fontId="29" fillId="0" borderId="0" xfId="2" applyFont="1"/>
    <xf numFmtId="0" fontId="29" fillId="0" borderId="0" xfId="12" applyFont="1"/>
    <xf numFmtId="0" fontId="33" fillId="0" borderId="0" xfId="12" applyFont="1"/>
    <xf numFmtId="1" fontId="3" fillId="0" borderId="0" xfId="2" applyNumberFormat="1" applyFont="1" applyFill="1" applyBorder="1" applyAlignment="1"/>
    <xf numFmtId="0" fontId="16" fillId="0" borderId="0" xfId="2" applyFont="1" applyFill="1" applyBorder="1" applyAlignment="1"/>
    <xf numFmtId="1" fontId="5" fillId="0" borderId="0" xfId="2" applyNumberFormat="1" applyFill="1" applyBorder="1"/>
    <xf numFmtId="3" fontId="29" fillId="0" borderId="0" xfId="12" applyNumberFormat="1" applyFont="1" applyFill="1" applyBorder="1" applyAlignment="1">
      <alignment horizontal="right" indent="1"/>
    </xf>
    <xf numFmtId="3" fontId="28" fillId="0" borderId="0" xfId="12" applyNumberFormat="1" applyFont="1" applyFill="1" applyBorder="1" applyAlignment="1">
      <alignment horizontal="right" indent="1"/>
    </xf>
    <xf numFmtId="0" fontId="29" fillId="0" borderId="0" xfId="12" applyFont="1" applyFill="1" applyBorder="1"/>
    <xf numFmtId="0" fontId="5" fillId="0" borderId="0" xfId="12" applyFill="1" applyBorder="1"/>
    <xf numFmtId="3" fontId="40" fillId="0" borderId="0" xfId="2" applyNumberFormat="1" applyFont="1" applyBorder="1"/>
    <xf numFmtId="3" fontId="40" fillId="0" borderId="0" xfId="2" applyNumberFormat="1" applyFont="1" applyFill="1" applyBorder="1"/>
    <xf numFmtId="0" fontId="39" fillId="0" borderId="0" xfId="2" applyFont="1" applyBorder="1" applyAlignment="1">
      <alignment horizontal="center"/>
    </xf>
    <xf numFmtId="0" fontId="40" fillId="0" borderId="0" xfId="2" applyFont="1" applyBorder="1"/>
    <xf numFmtId="0" fontId="40" fillId="0" borderId="0" xfId="2" applyFont="1" applyFill="1" applyBorder="1" applyAlignment="1">
      <alignment horizontal="centerContinuous"/>
    </xf>
    <xf numFmtId="0" fontId="27" fillId="0" borderId="0" xfId="2" applyFont="1" applyFill="1" applyBorder="1" applyAlignment="1">
      <alignment horizontal="center"/>
    </xf>
    <xf numFmtId="0" fontId="40" fillId="0" borderId="0" xfId="2" applyFont="1" applyFill="1" applyBorder="1" applyAlignment="1">
      <alignment horizontal="center" vertical="center"/>
    </xf>
    <xf numFmtId="3" fontId="40" fillId="0" borderId="0" xfId="2" applyNumberFormat="1" applyFont="1" applyFill="1" applyBorder="1" applyAlignment="1"/>
    <xf numFmtId="0" fontId="40" fillId="0" borderId="0" xfId="2" applyFont="1"/>
    <xf numFmtId="0" fontId="45" fillId="0" borderId="47" xfId="2" applyFont="1" applyBorder="1" applyAlignment="1">
      <alignment horizontal="centerContinuous"/>
    </xf>
    <xf numFmtId="0" fontId="45" fillId="0" borderId="21" xfId="2" applyFont="1" applyBorder="1" applyAlignment="1">
      <alignment horizontal="centerContinuous"/>
    </xf>
    <xf numFmtId="0" fontId="45" fillId="0" borderId="34" xfId="2" applyFont="1" applyBorder="1" applyAlignment="1">
      <alignment horizontal="centerContinuous"/>
    </xf>
    <xf numFmtId="0" fontId="45" fillId="0" borderId="34" xfId="2" applyFont="1" applyBorder="1" applyAlignment="1">
      <alignment horizontal="center"/>
    </xf>
    <xf numFmtId="0" fontId="45" fillId="0" borderId="0" xfId="2" applyFont="1" applyBorder="1" applyAlignment="1">
      <alignment horizontal="centerContinuous"/>
    </xf>
    <xf numFmtId="0" fontId="45" fillId="0" borderId="0" xfId="2" applyFont="1" applyBorder="1" applyAlignment="1">
      <alignment horizontal="center"/>
    </xf>
    <xf numFmtId="0" fontId="45" fillId="0" borderId="47" xfId="2" applyFont="1" applyBorder="1" applyAlignment="1">
      <alignment horizontal="center"/>
    </xf>
    <xf numFmtId="0" fontId="45" fillId="0" borderId="10" xfId="2" applyFont="1" applyBorder="1" applyAlignment="1">
      <alignment horizontal="centerContinuous"/>
    </xf>
    <xf numFmtId="0" fontId="45" fillId="0" borderId="13" xfId="2" applyFont="1" applyBorder="1" applyAlignment="1">
      <alignment horizontal="center"/>
    </xf>
    <xf numFmtId="0" fontId="45" fillId="0" borderId="20" xfId="2" applyFont="1" applyBorder="1" applyAlignment="1">
      <alignment horizontal="center"/>
    </xf>
    <xf numFmtId="0" fontId="45" fillId="0" borderId="22" xfId="2" applyFont="1" applyBorder="1" applyAlignment="1">
      <alignment horizontal="center"/>
    </xf>
    <xf numFmtId="0" fontId="45" fillId="0" borderId="42" xfId="2" applyFont="1" applyBorder="1" applyAlignment="1">
      <alignment horizontal="centerContinuous"/>
    </xf>
    <xf numFmtId="0" fontId="45" fillId="0" borderId="24" xfId="2" applyFont="1" applyBorder="1" applyAlignment="1">
      <alignment horizontal="centerContinuous"/>
    </xf>
    <xf numFmtId="0" fontId="45" fillId="0" borderId="49" xfId="2" applyFont="1" applyBorder="1" applyAlignment="1">
      <alignment horizontal="centerContinuous"/>
    </xf>
    <xf numFmtId="0" fontId="45" fillId="0" borderId="49" xfId="2" applyFont="1" applyBorder="1" applyAlignment="1">
      <alignment horizontal="center"/>
    </xf>
    <xf numFmtId="0" fontId="45" fillId="0" borderId="25" xfId="2" applyFont="1" applyBorder="1" applyAlignment="1">
      <alignment horizontal="centerContinuous"/>
    </xf>
    <xf numFmtId="0" fontId="45" fillId="0" borderId="25" xfId="2" applyFont="1" applyBorder="1" applyAlignment="1">
      <alignment horizontal="center"/>
    </xf>
    <xf numFmtId="0" fontId="45" fillId="0" borderId="42" xfId="2" applyFont="1" applyBorder="1" applyAlignment="1">
      <alignment horizontal="center"/>
    </xf>
    <xf numFmtId="0" fontId="45" fillId="0" borderId="56" xfId="2" applyFont="1" applyBorder="1" applyAlignment="1">
      <alignment horizontal="centerContinuous"/>
    </xf>
    <xf numFmtId="0" fontId="45" fillId="0" borderId="41" xfId="2" applyFont="1" applyBorder="1" applyAlignment="1">
      <alignment horizontal="center"/>
    </xf>
    <xf numFmtId="0" fontId="45" fillId="0" borderId="23" xfId="2" applyFont="1" applyBorder="1" applyAlignment="1">
      <alignment horizontal="center"/>
    </xf>
    <xf numFmtId="0" fontId="45" fillId="0" borderId="26" xfId="2" applyFont="1" applyBorder="1" applyAlignment="1">
      <alignment horizontal="center"/>
    </xf>
    <xf numFmtId="0" fontId="43" fillId="0" borderId="10" xfId="2" applyFont="1" applyBorder="1" applyAlignment="1">
      <alignment horizontal="center"/>
    </xf>
    <xf numFmtId="0" fontId="43" fillId="0" borderId="9" xfId="2" applyFont="1" applyBorder="1" applyAlignment="1">
      <alignment horizontal="center"/>
    </xf>
    <xf numFmtId="0" fontId="45" fillId="0" borderId="61" xfId="2" applyFont="1" applyBorder="1" applyAlignment="1">
      <alignment horizontal="center"/>
    </xf>
    <xf numFmtId="0" fontId="28" fillId="3" borderId="1" xfId="10" applyFont="1" applyFill="1" applyBorder="1" applyAlignment="1">
      <alignment horizontal="center" vertical="center"/>
    </xf>
    <xf numFmtId="4" fontId="28" fillId="3" borderId="3" xfId="10" applyNumberFormat="1" applyFont="1" applyFill="1" applyBorder="1" applyAlignment="1">
      <alignment horizontal="center" vertical="center" wrapText="1"/>
    </xf>
    <xf numFmtId="4" fontId="28" fillId="3" borderId="1" xfId="10" applyNumberFormat="1" applyFont="1" applyFill="1" applyBorder="1" applyAlignment="1">
      <alignment horizontal="center" vertical="center" wrapText="1"/>
    </xf>
    <xf numFmtId="4" fontId="28" fillId="3" borderId="4" xfId="10" applyNumberFormat="1" applyFont="1" applyFill="1" applyBorder="1" applyAlignment="1">
      <alignment horizontal="center" vertical="center" wrapText="1"/>
    </xf>
    <xf numFmtId="165" fontId="29" fillId="0" borderId="0" xfId="10" applyNumberFormat="1" applyFont="1" applyBorder="1" applyAlignment="1">
      <alignment horizontal="right" indent="1"/>
    </xf>
    <xf numFmtId="165" fontId="29" fillId="0" borderId="8" xfId="10" applyNumberFormat="1" applyFont="1" applyBorder="1" applyAlignment="1">
      <alignment horizontal="right" indent="1"/>
    </xf>
    <xf numFmtId="165" fontId="29" fillId="0" borderId="13" xfId="10" applyNumberFormat="1" applyFont="1" applyBorder="1" applyAlignment="1">
      <alignment horizontal="right" indent="1"/>
    </xf>
    <xf numFmtId="0" fontId="28" fillId="3" borderId="1" xfId="10" applyFont="1" applyFill="1" applyBorder="1" applyAlignment="1">
      <alignment horizontal="left" indent="1"/>
    </xf>
    <xf numFmtId="165" fontId="28" fillId="0" borderId="1" xfId="10" applyNumberFormat="1" applyFont="1" applyBorder="1" applyAlignment="1">
      <alignment horizontal="right" indent="1"/>
    </xf>
    <xf numFmtId="4" fontId="29" fillId="0" borderId="0" xfId="10" applyNumberFormat="1" applyFont="1">
      <alignment vertical="top"/>
    </xf>
    <xf numFmtId="0" fontId="33" fillId="0" borderId="0" xfId="10" applyFont="1">
      <alignment vertical="top"/>
    </xf>
    <xf numFmtId="165" fontId="28" fillId="0" borderId="3" xfId="10" applyNumberFormat="1" applyFont="1" applyBorder="1" applyAlignment="1">
      <alignment horizontal="right" indent="1"/>
    </xf>
    <xf numFmtId="165" fontId="28" fillId="0" borderId="4" xfId="10" applyNumberFormat="1" applyFont="1" applyBorder="1" applyAlignment="1">
      <alignment horizontal="right" indent="1"/>
    </xf>
    <xf numFmtId="0" fontId="28" fillId="3" borderId="1" xfId="11" applyFont="1" applyFill="1" applyBorder="1" applyAlignment="1">
      <alignment horizontal="center" vertical="center" wrapText="1"/>
    </xf>
    <xf numFmtId="165" fontId="29" fillId="0" borderId="8" xfId="11" applyNumberFormat="1" applyFont="1" applyFill="1" applyBorder="1" applyAlignment="1">
      <alignment horizontal="right" indent="1"/>
    </xf>
    <xf numFmtId="165" fontId="29" fillId="0" borderId="0" xfId="11" applyNumberFormat="1" applyFont="1" applyFill="1" applyBorder="1" applyAlignment="1">
      <alignment horizontal="right" indent="1"/>
    </xf>
    <xf numFmtId="0" fontId="28" fillId="3" borderId="1" xfId="11" applyFont="1" applyFill="1" applyBorder="1" applyAlignment="1">
      <alignment horizontal="left" indent="1"/>
    </xf>
    <xf numFmtId="165" fontId="28" fillId="0" borderId="1" xfId="11" applyNumberFormat="1" applyFont="1" applyFill="1" applyBorder="1" applyAlignment="1">
      <alignment horizontal="right" indent="1"/>
    </xf>
    <xf numFmtId="3" fontId="29" fillId="0" borderId="8" xfId="11" applyNumberFormat="1" applyFont="1" applyFill="1" applyBorder="1" applyAlignment="1">
      <alignment horizontal="right" indent="1"/>
    </xf>
    <xf numFmtId="3" fontId="29" fillId="0" borderId="0" xfId="11" applyNumberFormat="1" applyFont="1" applyFill="1" applyBorder="1" applyAlignment="1">
      <alignment horizontal="right" indent="1"/>
    </xf>
    <xf numFmtId="3" fontId="29" fillId="0" borderId="7" xfId="11" applyNumberFormat="1" applyFont="1" applyFill="1" applyBorder="1" applyAlignment="1">
      <alignment horizontal="right" indent="1"/>
    </xf>
    <xf numFmtId="3" fontId="29" fillId="0" borderId="13" xfId="11" applyNumberFormat="1" applyFont="1" applyFill="1" applyBorder="1" applyAlignment="1">
      <alignment horizontal="right" indent="1"/>
    </xf>
    <xf numFmtId="3" fontId="28" fillId="0" borderId="1" xfId="11" applyNumberFormat="1" applyFont="1" applyFill="1" applyBorder="1" applyAlignment="1">
      <alignment horizontal="right" indent="1"/>
    </xf>
    <xf numFmtId="3" fontId="28" fillId="0" borderId="3" xfId="11" applyNumberFormat="1" applyFont="1" applyFill="1" applyBorder="1" applyAlignment="1">
      <alignment horizontal="right" indent="1"/>
    </xf>
    <xf numFmtId="3" fontId="28" fillId="0" borderId="4" xfId="11" applyNumberFormat="1" applyFont="1" applyFill="1" applyBorder="1" applyAlignment="1">
      <alignment horizontal="right" indent="1"/>
    </xf>
    <xf numFmtId="0" fontId="36" fillId="0" borderId="0" xfId="2" applyFont="1" applyFill="1"/>
    <xf numFmtId="0" fontId="49" fillId="0" borderId="0" xfId="2" applyFont="1" applyFill="1"/>
    <xf numFmtId="0" fontId="5" fillId="0" borderId="0" xfId="2" applyFont="1" applyFill="1"/>
    <xf numFmtId="0" fontId="50" fillId="0" borderId="0" xfId="2" applyFont="1" applyFill="1"/>
    <xf numFmtId="3" fontId="50" fillId="0" borderId="0" xfId="2" applyNumberFormat="1" applyFont="1" applyFill="1"/>
    <xf numFmtId="0" fontId="3" fillId="0" borderId="0" xfId="2" applyFont="1" applyFill="1" applyBorder="1" applyAlignment="1">
      <alignment horizontal="center"/>
    </xf>
    <xf numFmtId="3" fontId="5" fillId="0" borderId="0" xfId="2" applyNumberFormat="1" applyFont="1" applyFill="1"/>
    <xf numFmtId="0" fontId="50" fillId="0" borderId="0" xfId="2" applyFont="1" applyFill="1" applyBorder="1"/>
    <xf numFmtId="0" fontId="5" fillId="0" borderId="0" xfId="2" applyFont="1" applyFill="1" applyAlignment="1"/>
    <xf numFmtId="0" fontId="53" fillId="0" borderId="0" xfId="2" applyFont="1"/>
    <xf numFmtId="3" fontId="53" fillId="0" borderId="0" xfId="2" applyNumberFormat="1" applyFont="1"/>
    <xf numFmtId="0" fontId="43" fillId="0" borderId="0" xfId="2" applyFont="1"/>
    <xf numFmtId="0" fontId="43" fillId="0" borderId="0" xfId="2" applyFont="1" applyBorder="1" applyAlignment="1">
      <alignment horizontal="left"/>
    </xf>
    <xf numFmtId="0" fontId="58" fillId="3" borderId="50" xfId="2" applyFont="1" applyFill="1" applyBorder="1" applyAlignment="1">
      <alignment horizontal="left" indent="1"/>
    </xf>
    <xf numFmtId="0" fontId="58" fillId="3" borderId="62" xfId="2" applyFont="1" applyFill="1" applyBorder="1" applyAlignment="1">
      <alignment horizontal="left" indent="1"/>
    </xf>
    <xf numFmtId="0" fontId="58" fillId="3" borderId="5" xfId="2" applyFont="1" applyFill="1" applyBorder="1" applyAlignment="1">
      <alignment horizontal="left" indent="1"/>
    </xf>
    <xf numFmtId="0" fontId="58" fillId="3" borderId="15" xfId="12" applyFont="1" applyFill="1" applyBorder="1" applyAlignment="1">
      <alignment horizontal="left" indent="1"/>
    </xf>
    <xf numFmtId="0" fontId="58" fillId="3" borderId="62" xfId="12" applyFont="1" applyFill="1" applyBorder="1" applyAlignment="1">
      <alignment horizontal="left" indent="1"/>
    </xf>
    <xf numFmtId="0" fontId="58" fillId="3" borderId="5" xfId="12" applyFont="1" applyFill="1" applyBorder="1" applyAlignment="1">
      <alignment horizontal="left" indent="1"/>
    </xf>
    <xf numFmtId="0" fontId="62" fillId="0" borderId="0" xfId="12" applyFont="1"/>
    <xf numFmtId="3" fontId="63" fillId="0" borderId="0" xfId="12" applyNumberFormat="1" applyFont="1"/>
    <xf numFmtId="0" fontId="65" fillId="0" borderId="0" xfId="0" applyFont="1"/>
    <xf numFmtId="0" fontId="65" fillId="0" borderId="0" xfId="0" applyFont="1" applyFill="1" applyBorder="1"/>
    <xf numFmtId="3" fontId="65" fillId="0" borderId="0" xfId="0" applyNumberFormat="1" applyFont="1" applyFill="1" applyBorder="1"/>
    <xf numFmtId="3" fontId="7" fillId="0" borderId="0" xfId="2" applyNumberFormat="1" applyFont="1"/>
    <xf numFmtId="0" fontId="0" fillId="0" borderId="0" xfId="0" applyAlignment="1">
      <alignment vertical="center"/>
    </xf>
    <xf numFmtId="0" fontId="30" fillId="0" borderId="0" xfId="0" applyFont="1" applyFill="1"/>
    <xf numFmtId="0" fontId="7" fillId="0" borderId="0" xfId="11" applyFont="1" applyFill="1" applyBorder="1"/>
    <xf numFmtId="165" fontId="0" fillId="0" borderId="0" xfId="0" applyNumberFormat="1" applyFill="1"/>
    <xf numFmtId="3" fontId="0" fillId="0" borderId="0" xfId="0" applyNumberFormat="1" applyFill="1"/>
    <xf numFmtId="3" fontId="0" fillId="0" borderId="0" xfId="0" applyNumberFormat="1"/>
    <xf numFmtId="0" fontId="9" fillId="0" borderId="7" xfId="0" applyFont="1" applyBorder="1"/>
    <xf numFmtId="0" fontId="9" fillId="0" borderId="18" xfId="0" applyFont="1" applyBorder="1"/>
    <xf numFmtId="0" fontId="0" fillId="0" borderId="18" xfId="0" applyBorder="1"/>
    <xf numFmtId="0" fontId="0" fillId="0" borderId="14" xfId="0" applyBorder="1"/>
    <xf numFmtId="0" fontId="0" fillId="0" borderId="7" xfId="0" applyBorder="1"/>
    <xf numFmtId="0" fontId="9" fillId="0" borderId="2" xfId="0" applyFont="1" applyFill="1" applyBorder="1"/>
    <xf numFmtId="0" fontId="0" fillId="0" borderId="0" xfId="0" applyAlignment="1"/>
    <xf numFmtId="0" fontId="0" fillId="0" borderId="0" xfId="0" applyBorder="1"/>
    <xf numFmtId="49" fontId="9" fillId="0" borderId="0" xfId="0" applyNumberFormat="1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73" fillId="0" borderId="0" xfId="0" applyFont="1"/>
    <xf numFmtId="0" fontId="10" fillId="3" borderId="8" xfId="0" applyFont="1" applyFill="1" applyBorder="1"/>
    <xf numFmtId="0" fontId="29" fillId="0" borderId="73" xfId="16" applyFont="1" applyFill="1" applyBorder="1"/>
    <xf numFmtId="0" fontId="29" fillId="0" borderId="86" xfId="16" applyFont="1" applyFill="1" applyBorder="1"/>
    <xf numFmtId="0" fontId="29" fillId="0" borderId="0" xfId="16" applyFont="1" applyFill="1" applyBorder="1"/>
    <xf numFmtId="0" fontId="28" fillId="3" borderId="1" xfId="15" applyFont="1" applyFill="1" applyBorder="1" applyAlignment="1">
      <alignment horizontal="center" vertical="center"/>
    </xf>
    <xf numFmtId="0" fontId="30" fillId="3" borderId="1" xfId="35" applyFont="1" applyFill="1" applyBorder="1" applyAlignment="1">
      <alignment horizontal="center" vertical="center" wrapText="1"/>
    </xf>
    <xf numFmtId="0" fontId="29" fillId="3" borderId="94" xfId="15" applyFont="1" applyFill="1" applyBorder="1"/>
    <xf numFmtId="3" fontId="10" fillId="0" borderId="94" xfId="35" applyNumberFormat="1" applyFont="1" applyBorder="1" applyAlignment="1" applyProtection="1">
      <alignment horizontal="center" vertical="center"/>
      <protection locked="0"/>
    </xf>
    <xf numFmtId="0" fontId="29" fillId="3" borderId="95" xfId="15" applyFont="1" applyFill="1" applyBorder="1"/>
    <xf numFmtId="3" fontId="10" fillId="0" borderId="95" xfId="35" applyNumberFormat="1" applyFont="1" applyBorder="1" applyAlignment="1" applyProtection="1">
      <alignment horizontal="center" vertical="center"/>
      <protection locked="0"/>
    </xf>
    <xf numFmtId="165" fontId="1" fillId="0" borderId="0" xfId="0" applyNumberFormat="1" applyFont="1" applyBorder="1"/>
    <xf numFmtId="0" fontId="51" fillId="0" borderId="0" xfId="10" applyFont="1">
      <alignment vertical="top"/>
    </xf>
    <xf numFmtId="4" fontId="51" fillId="0" borderId="0" xfId="10" applyNumberFormat="1" applyFont="1">
      <alignment vertical="top"/>
    </xf>
    <xf numFmtId="165" fontId="51" fillId="0" borderId="0" xfId="10" applyNumberFormat="1" applyFont="1">
      <alignment vertical="top"/>
    </xf>
    <xf numFmtId="3" fontId="51" fillId="0" borderId="0" xfId="10" applyNumberFormat="1" applyFont="1">
      <alignment vertical="top"/>
    </xf>
    <xf numFmtId="4" fontId="51" fillId="0" borderId="0" xfId="10" applyNumberFormat="1" applyFont="1" applyFill="1">
      <alignment vertical="top"/>
    </xf>
    <xf numFmtId="4" fontId="51" fillId="0" borderId="0" xfId="10" applyNumberFormat="1" applyFont="1" applyFill="1" applyBorder="1">
      <alignment vertical="top"/>
    </xf>
    <xf numFmtId="0" fontId="75" fillId="0" borderId="0" xfId="10" applyFont="1">
      <alignment vertical="top"/>
    </xf>
    <xf numFmtId="0" fontId="29" fillId="3" borderId="8" xfId="10" applyFont="1" applyFill="1" applyBorder="1" applyAlignment="1">
      <alignment horizontal="left"/>
    </xf>
    <xf numFmtId="165" fontId="29" fillId="0" borderId="0" xfId="10" applyNumberFormat="1" applyFont="1" applyFill="1" applyBorder="1" applyAlignment="1">
      <alignment horizontal="right" vertical="center" wrapText="1"/>
    </xf>
    <xf numFmtId="165" fontId="29" fillId="0" borderId="8" xfId="10" applyNumberFormat="1" applyFont="1" applyFill="1" applyBorder="1" applyAlignment="1">
      <alignment horizontal="right" vertical="center" wrapText="1"/>
    </xf>
    <xf numFmtId="0" fontId="29" fillId="3" borderId="8" xfId="10" applyFont="1" applyFill="1" applyBorder="1" applyAlignment="1">
      <alignment horizontal="left" indent="1"/>
    </xf>
    <xf numFmtId="165" fontId="29" fillId="0" borderId="0" xfId="10" applyNumberFormat="1" applyFont="1" applyFill="1" applyBorder="1" applyAlignment="1"/>
    <xf numFmtId="165" fontId="29" fillId="0" borderId="8" xfId="10" applyNumberFormat="1" applyFont="1" applyFill="1" applyBorder="1" applyAlignment="1"/>
    <xf numFmtId="165" fontId="29" fillId="0" borderId="0" xfId="10" applyNumberFormat="1" applyFont="1" applyFill="1" applyBorder="1" applyAlignment="1">
      <alignment horizontal="right"/>
    </xf>
    <xf numFmtId="165" fontId="28" fillId="0" borderId="1" xfId="10" applyNumberFormat="1" applyFont="1" applyFill="1" applyBorder="1" applyAlignment="1"/>
    <xf numFmtId="165" fontId="28" fillId="0" borderId="1" xfId="10" applyNumberFormat="1" applyFont="1" applyFill="1" applyBorder="1" applyAlignment="1">
      <alignment horizontal="right"/>
    </xf>
    <xf numFmtId="4" fontId="29" fillId="0" borderId="0" xfId="10" applyNumberFormat="1" applyFont="1" applyFill="1">
      <alignment vertical="top"/>
    </xf>
    <xf numFmtId="0" fontId="28" fillId="3" borderId="5" xfId="10" applyFont="1" applyFill="1" applyBorder="1" applyAlignment="1">
      <alignment horizontal="center" vertical="center"/>
    </xf>
    <xf numFmtId="4" fontId="28" fillId="3" borderId="6" xfId="10" applyNumberFormat="1" applyFont="1" applyFill="1" applyBorder="1" applyAlignment="1">
      <alignment horizontal="center" vertical="center" wrapText="1"/>
    </xf>
    <xf numFmtId="4" fontId="28" fillId="3" borderId="5" xfId="10" applyNumberFormat="1" applyFont="1" applyFill="1" applyBorder="1" applyAlignment="1">
      <alignment horizontal="center" vertical="center" wrapText="1"/>
    </xf>
    <xf numFmtId="4" fontId="28" fillId="3" borderId="12" xfId="10" applyNumberFormat="1" applyFont="1" applyFill="1" applyBorder="1" applyAlignment="1">
      <alignment horizontal="center" vertical="center" wrapText="1"/>
    </xf>
    <xf numFmtId="0" fontId="33" fillId="14" borderId="0" xfId="10" applyFont="1" applyFill="1" applyBorder="1" applyAlignment="1"/>
    <xf numFmtId="4" fontId="29" fillId="14" borderId="0" xfId="10" applyNumberFormat="1" applyFont="1" applyFill="1">
      <alignment vertical="top"/>
    </xf>
    <xf numFmtId="3" fontId="10" fillId="0" borderId="61" xfId="0" applyNumberFormat="1" applyFont="1" applyBorder="1"/>
    <xf numFmtId="10" fontId="10" fillId="0" borderId="13" xfId="0" applyNumberFormat="1" applyFont="1" applyBorder="1"/>
    <xf numFmtId="3" fontId="10" fillId="0" borderId="47" xfId="0" applyNumberFormat="1" applyFont="1" applyBorder="1"/>
    <xf numFmtId="3" fontId="10" fillId="0" borderId="43" xfId="0" applyNumberFormat="1" applyFont="1" applyBorder="1"/>
    <xf numFmtId="10" fontId="10" fillId="0" borderId="12" xfId="0" applyNumberFormat="1" applyFont="1" applyBorder="1"/>
    <xf numFmtId="0" fontId="10" fillId="0" borderId="47" xfId="0" applyFont="1" applyBorder="1" applyAlignment="1">
      <alignment horizontal="justify" vertical="center" wrapText="1"/>
    </xf>
    <xf numFmtId="3" fontId="10" fillId="0" borderId="13" xfId="0" applyNumberFormat="1" applyFont="1" applyBorder="1" applyAlignment="1">
      <alignment horizontal="center" vertical="center" wrapText="1"/>
    </xf>
    <xf numFmtId="3" fontId="10" fillId="0" borderId="47" xfId="0" applyNumberFormat="1" applyFont="1" applyBorder="1" applyAlignment="1">
      <alignment horizontal="justify" vertical="center" wrapText="1"/>
    </xf>
    <xf numFmtId="3" fontId="10" fillId="0" borderId="34" xfId="0" applyNumberFormat="1" applyFont="1" applyBorder="1" applyAlignment="1">
      <alignment horizontal="center" vertical="center" wrapText="1"/>
    </xf>
    <xf numFmtId="0" fontId="10" fillId="0" borderId="43" xfId="0" applyFont="1" applyBorder="1" applyAlignment="1">
      <alignment horizontal="justify" vertical="center" wrapText="1"/>
    </xf>
    <xf numFmtId="3" fontId="10" fillId="0" borderId="12" xfId="0" applyNumberFormat="1" applyFont="1" applyBorder="1" applyAlignment="1">
      <alignment horizontal="center" vertical="center" wrapText="1"/>
    </xf>
    <xf numFmtId="3" fontId="10" fillId="0" borderId="43" xfId="0" applyNumberFormat="1" applyFont="1" applyBorder="1" applyAlignment="1">
      <alignment horizontal="justify" vertical="center" wrapText="1"/>
    </xf>
    <xf numFmtId="3" fontId="10" fillId="0" borderId="52" xfId="0" applyNumberFormat="1" applyFont="1" applyBorder="1" applyAlignment="1">
      <alignment horizontal="center" vertical="center" wrapText="1"/>
    </xf>
    <xf numFmtId="0" fontId="77" fillId="21" borderId="1" xfId="0" applyFont="1" applyFill="1" applyBorder="1" applyAlignment="1">
      <alignment horizontal="center" vertical="center" wrapText="1"/>
    </xf>
    <xf numFmtId="0" fontId="77" fillId="21" borderId="4" xfId="0" applyFont="1" applyFill="1" applyBorder="1" applyAlignment="1">
      <alignment horizontal="center" vertical="center" wrapText="1"/>
    </xf>
    <xf numFmtId="3" fontId="10" fillId="0" borderId="47" xfId="0" applyNumberFormat="1" applyFont="1" applyBorder="1" applyAlignment="1">
      <alignment horizontal="center" vertical="center" wrapText="1"/>
    </xf>
    <xf numFmtId="10" fontId="10" fillId="0" borderId="13" xfId="0" applyNumberFormat="1" applyFont="1" applyBorder="1" applyAlignment="1">
      <alignment horizontal="center" vertical="center" wrapText="1"/>
    </xf>
    <xf numFmtId="0" fontId="10" fillId="0" borderId="43" xfId="0" applyFont="1" applyBorder="1" applyAlignment="1">
      <alignment horizontal="center" vertical="center" wrapText="1"/>
    </xf>
    <xf numFmtId="10" fontId="10" fillId="0" borderId="12" xfId="0" applyNumberFormat="1" applyFont="1" applyBorder="1" applyAlignment="1">
      <alignment horizontal="center" vertical="center" wrapText="1"/>
    </xf>
    <xf numFmtId="0" fontId="10" fillId="0" borderId="61" xfId="0" applyFont="1" applyBorder="1" applyAlignment="1">
      <alignment horizontal="justify" vertical="center" wrapText="1"/>
    </xf>
    <xf numFmtId="3" fontId="10" fillId="0" borderId="18" xfId="0" applyNumberFormat="1" applyFont="1" applyBorder="1" applyAlignment="1">
      <alignment horizontal="center" vertical="center" wrapText="1"/>
    </xf>
    <xf numFmtId="0" fontId="10" fillId="0" borderId="84" xfId="0" applyFont="1" applyBorder="1" applyAlignment="1">
      <alignment horizontal="justify" vertical="center" wrapText="1"/>
    </xf>
    <xf numFmtId="3" fontId="10" fillId="0" borderId="29" xfId="0" applyNumberFormat="1" applyFont="1" applyBorder="1" applyAlignment="1">
      <alignment horizontal="center" vertical="center" wrapText="1"/>
    </xf>
    <xf numFmtId="0" fontId="10" fillId="0" borderId="46" xfId="0" applyFont="1" applyBorder="1" applyAlignment="1">
      <alignment horizontal="justify" vertical="center" wrapText="1"/>
    </xf>
    <xf numFmtId="3" fontId="10" fillId="0" borderId="64" xfId="0" applyNumberFormat="1" applyFont="1" applyBorder="1" applyAlignment="1">
      <alignment horizontal="center" vertical="center" wrapText="1"/>
    </xf>
    <xf numFmtId="0" fontId="29" fillId="3" borderId="10" xfId="11" applyFont="1" applyFill="1" applyBorder="1" applyAlignment="1">
      <alignment horizontal="left" indent="1"/>
    </xf>
    <xf numFmtId="165" fontId="29" fillId="0" borderId="8" xfId="11" applyNumberFormat="1" applyFont="1" applyFill="1" applyBorder="1" applyAlignment="1">
      <alignment horizontal="right"/>
    </xf>
    <xf numFmtId="165" fontId="29" fillId="0" borderId="0" xfId="11" applyNumberFormat="1" applyFont="1" applyFill="1" applyBorder="1" applyAlignment="1">
      <alignment horizontal="right"/>
    </xf>
    <xf numFmtId="165" fontId="28" fillId="0" borderId="1" xfId="11" applyNumberFormat="1" applyFont="1" applyFill="1" applyBorder="1" applyAlignment="1">
      <alignment horizontal="right"/>
    </xf>
    <xf numFmtId="0" fontId="29" fillId="3" borderId="8" xfId="11" applyFont="1" applyFill="1" applyBorder="1" applyAlignment="1">
      <alignment horizontal="left" indent="1"/>
    </xf>
    <xf numFmtId="165" fontId="29" fillId="0" borderId="7" xfId="11" applyNumberFormat="1" applyFont="1" applyFill="1" applyBorder="1" applyAlignment="1">
      <alignment horizontal="right" indent="1"/>
    </xf>
    <xf numFmtId="165" fontId="28" fillId="0" borderId="4" xfId="11" applyNumberFormat="1" applyFont="1" applyFill="1" applyBorder="1" applyAlignment="1">
      <alignment horizontal="right" indent="1"/>
    </xf>
    <xf numFmtId="3" fontId="29" fillId="0" borderId="10" xfId="11" applyNumberFormat="1" applyFont="1" applyFill="1" applyBorder="1" applyAlignment="1">
      <alignment horizontal="right" indent="1"/>
    </xf>
    <xf numFmtId="165" fontId="28" fillId="0" borderId="3" xfId="11" applyNumberFormat="1" applyFont="1" applyFill="1" applyBorder="1" applyAlignment="1">
      <alignment horizontal="right" indent="1"/>
    </xf>
    <xf numFmtId="3" fontId="28" fillId="0" borderId="2" xfId="11" applyNumberFormat="1" applyFont="1" applyFill="1" applyBorder="1" applyAlignment="1">
      <alignment horizontal="right" indent="1"/>
    </xf>
    <xf numFmtId="0" fontId="28" fillId="3" borderId="6" xfId="11" applyFont="1" applyFill="1" applyBorder="1" applyAlignment="1">
      <alignment horizontal="center" vertical="center" wrapText="1"/>
    </xf>
    <xf numFmtId="0" fontId="28" fillId="3" borderId="88" xfId="11" applyFont="1" applyFill="1" applyBorder="1" applyAlignment="1">
      <alignment horizontal="center" vertical="center" wrapText="1"/>
    </xf>
    <xf numFmtId="0" fontId="28" fillId="3" borderId="89" xfId="11" applyFont="1" applyFill="1" applyBorder="1" applyAlignment="1">
      <alignment horizontal="center" vertical="center" wrapText="1"/>
    </xf>
    <xf numFmtId="0" fontId="28" fillId="3" borderId="90" xfId="11" applyFont="1" applyFill="1" applyBorder="1" applyAlignment="1">
      <alignment horizontal="center" vertical="center" wrapText="1"/>
    </xf>
    <xf numFmtId="0" fontId="28" fillId="3" borderId="12" xfId="11" applyFont="1" applyFill="1" applyBorder="1" applyAlignment="1">
      <alignment horizontal="center" vertical="center" wrapText="1"/>
    </xf>
    <xf numFmtId="0" fontId="29" fillId="3" borderId="8" xfId="11" applyNumberFormat="1" applyFont="1" applyFill="1" applyBorder="1" applyAlignment="1">
      <alignment horizontal="left" indent="1"/>
    </xf>
    <xf numFmtId="165" fontId="29" fillId="0" borderId="22" xfId="11" applyNumberFormat="1" applyFont="1" applyFill="1" applyBorder="1" applyAlignment="1">
      <alignment horizontal="right" indent="1"/>
    </xf>
    <xf numFmtId="165" fontId="29" fillId="0" borderId="91" xfId="11" applyNumberFormat="1" applyFont="1" applyFill="1" applyBorder="1" applyAlignment="1">
      <alignment horizontal="right" indent="1"/>
    </xf>
    <xf numFmtId="165" fontId="29" fillId="0" borderId="92" xfId="11" applyNumberFormat="1" applyFont="1" applyFill="1" applyBorder="1" applyAlignment="1">
      <alignment horizontal="right" indent="1"/>
    </xf>
    <xf numFmtId="165" fontId="29" fillId="0" borderId="93" xfId="11" applyNumberFormat="1" applyFont="1" applyFill="1" applyBorder="1" applyAlignment="1">
      <alignment horizontal="right" indent="1"/>
    </xf>
    <xf numFmtId="3" fontId="29" fillId="0" borderId="5" xfId="11" applyNumberFormat="1" applyFont="1" applyFill="1" applyBorder="1" applyAlignment="1">
      <alignment horizontal="right" indent="1"/>
    </xf>
    <xf numFmtId="0" fontId="28" fillId="3" borderId="1" xfId="11" applyNumberFormat="1" applyFont="1" applyFill="1" applyBorder="1" applyAlignment="1">
      <alignment horizontal="left" indent="1"/>
    </xf>
    <xf numFmtId="165" fontId="28" fillId="0" borderId="88" xfId="11" applyNumberFormat="1" applyFont="1" applyFill="1" applyBorder="1" applyAlignment="1">
      <alignment horizontal="right" indent="1"/>
    </xf>
    <xf numFmtId="165" fontId="28" fillId="0" borderId="89" xfId="11" applyNumberFormat="1" applyFont="1" applyFill="1" applyBorder="1" applyAlignment="1">
      <alignment horizontal="right" indent="1"/>
    </xf>
    <xf numFmtId="165" fontId="28" fillId="0" borderId="90" xfId="11" applyNumberFormat="1" applyFont="1" applyFill="1" applyBorder="1" applyAlignment="1">
      <alignment horizontal="right" indent="1"/>
    </xf>
    <xf numFmtId="3" fontId="10" fillId="0" borderId="34" xfId="0" applyNumberFormat="1" applyFont="1" applyBorder="1" applyAlignment="1">
      <alignment horizontal="center"/>
    </xf>
    <xf numFmtId="3" fontId="10" fillId="0" borderId="75" xfId="0" applyNumberFormat="1" applyFont="1" applyBorder="1" applyAlignment="1">
      <alignment horizontal="center"/>
    </xf>
    <xf numFmtId="0" fontId="79" fillId="3" borderId="98" xfId="0" applyFont="1" applyFill="1" applyBorder="1" applyAlignment="1">
      <alignment horizontal="center" vertical="center" wrapText="1"/>
    </xf>
    <xf numFmtId="0" fontId="79" fillId="3" borderId="82" xfId="0" applyFont="1" applyFill="1" applyBorder="1" applyAlignment="1">
      <alignment horizontal="center" vertical="center" wrapText="1"/>
    </xf>
    <xf numFmtId="0" fontId="30" fillId="3" borderId="8" xfId="0" applyFont="1" applyFill="1" applyBorder="1"/>
    <xf numFmtId="0" fontId="30" fillId="3" borderId="15" xfId="0" applyFont="1" applyFill="1" applyBorder="1"/>
    <xf numFmtId="0" fontId="30" fillId="3" borderId="97" xfId="0" applyFont="1" applyFill="1" applyBorder="1"/>
    <xf numFmtId="0" fontId="30" fillId="3" borderId="5" xfId="0" applyFont="1" applyFill="1" applyBorder="1"/>
    <xf numFmtId="0" fontId="10" fillId="3" borderId="1" xfId="0" applyFont="1" applyFill="1" applyBorder="1" applyAlignment="1">
      <alignment horizontal="center" vertical="center"/>
    </xf>
    <xf numFmtId="0" fontId="10" fillId="3" borderId="81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10" fillId="3" borderId="5" xfId="0" applyFont="1" applyFill="1" applyBorder="1"/>
    <xf numFmtId="0" fontId="77" fillId="3" borderId="2" xfId="0" applyFont="1" applyFill="1" applyBorder="1" applyAlignment="1">
      <alignment horizontal="justify" vertical="center" wrapText="1"/>
    </xf>
    <xf numFmtId="0" fontId="30" fillId="3" borderId="8" xfId="0" applyFont="1" applyFill="1" applyBorder="1" applyAlignment="1">
      <alignment vertical="center" wrapText="1"/>
    </xf>
    <xf numFmtId="0" fontId="30" fillId="3" borderId="5" xfId="0" applyFont="1" applyFill="1" applyBorder="1" applyAlignment="1">
      <alignment vertical="center" wrapText="1"/>
    </xf>
    <xf numFmtId="0" fontId="28" fillId="3" borderId="11" xfId="16" applyFont="1" applyFill="1" applyBorder="1"/>
    <xf numFmtId="0" fontId="28" fillId="3" borderId="10" xfId="16" applyFont="1" applyFill="1" applyBorder="1" applyAlignment="1">
      <alignment horizontal="center"/>
    </xf>
    <xf numFmtId="0" fontId="28" fillId="3" borderId="9" xfId="16" applyFont="1" applyFill="1" applyBorder="1"/>
    <xf numFmtId="0" fontId="28" fillId="3" borderId="1" xfId="16" applyFont="1" applyFill="1" applyBorder="1"/>
    <xf numFmtId="0" fontId="30" fillId="3" borderId="1" xfId="0" applyFont="1" applyFill="1" applyBorder="1" applyAlignment="1">
      <alignment horizontal="center" vertical="center" wrapText="1"/>
    </xf>
    <xf numFmtId="0" fontId="30" fillId="3" borderId="4" xfId="0" applyFont="1" applyFill="1" applyBorder="1" applyAlignment="1">
      <alignment horizontal="center" vertical="center" wrapText="1"/>
    </xf>
    <xf numFmtId="3" fontId="10" fillId="0" borderId="47" xfId="0" applyNumberFormat="1" applyFont="1" applyBorder="1" applyAlignment="1">
      <alignment horizontal="center"/>
    </xf>
    <xf numFmtId="3" fontId="10" fillId="0" borderId="13" xfId="0" applyNumberFormat="1" applyFont="1" applyBorder="1" applyAlignment="1">
      <alignment horizontal="center"/>
    </xf>
    <xf numFmtId="3" fontId="10" fillId="0" borderId="46" xfId="0" applyNumberFormat="1" applyFont="1" applyBorder="1" applyAlignment="1">
      <alignment horizontal="center"/>
    </xf>
    <xf numFmtId="3" fontId="60" fillId="0" borderId="39" xfId="2" applyNumberFormat="1" applyFont="1" applyFill="1" applyBorder="1" applyAlignment="1">
      <alignment horizontal="right" indent="1"/>
    </xf>
    <xf numFmtId="3" fontId="60" fillId="0" borderId="38" xfId="2" applyNumberFormat="1" applyFont="1" applyFill="1" applyBorder="1" applyAlignment="1">
      <alignment horizontal="right" indent="1"/>
    </xf>
    <xf numFmtId="3" fontId="60" fillId="0" borderId="40" xfId="2" applyNumberFormat="1" applyFont="1" applyFill="1" applyBorder="1" applyAlignment="1">
      <alignment horizontal="right" indent="1"/>
    </xf>
    <xf numFmtId="3" fontId="60" fillId="0" borderId="37" xfId="2" applyNumberFormat="1" applyFont="1" applyFill="1" applyBorder="1" applyAlignment="1">
      <alignment horizontal="right" indent="1"/>
    </xf>
    <xf numFmtId="3" fontId="60" fillId="0" borderId="32" xfId="2" applyNumberFormat="1" applyFont="1" applyFill="1" applyBorder="1" applyAlignment="1">
      <alignment horizontal="right" indent="1"/>
    </xf>
    <xf numFmtId="3" fontId="60" fillId="0" borderId="46" xfId="2" applyNumberFormat="1" applyFont="1" applyFill="1" applyBorder="1" applyAlignment="1">
      <alignment horizontal="right" indent="1"/>
    </xf>
    <xf numFmtId="3" fontId="60" fillId="0" borderId="64" xfId="2" applyNumberFormat="1" applyFont="1" applyFill="1" applyBorder="1" applyAlignment="1">
      <alignment horizontal="right" indent="1"/>
    </xf>
    <xf numFmtId="3" fontId="60" fillId="0" borderId="65" xfId="2" applyNumberFormat="1" applyFont="1" applyFill="1" applyBorder="1" applyAlignment="1">
      <alignment horizontal="right" indent="1"/>
    </xf>
    <xf numFmtId="3" fontId="60" fillId="0" borderId="66" xfId="2" applyNumberFormat="1" applyFont="1" applyFill="1" applyBorder="1" applyAlignment="1">
      <alignment horizontal="right" indent="1"/>
    </xf>
    <xf numFmtId="3" fontId="60" fillId="0" borderId="67" xfId="2" applyNumberFormat="1" applyFont="1" applyFill="1" applyBorder="1" applyAlignment="1">
      <alignment horizontal="right" indent="1"/>
    </xf>
    <xf numFmtId="3" fontId="60" fillId="0" borderId="68" xfId="2" applyNumberFormat="1" applyFont="1" applyFill="1" applyBorder="1" applyAlignment="1">
      <alignment horizontal="right" indent="1"/>
    </xf>
    <xf numFmtId="3" fontId="60" fillId="0" borderId="69" xfId="2" applyNumberFormat="1" applyFont="1" applyFill="1" applyBorder="1" applyAlignment="1">
      <alignment horizontal="right" indent="1"/>
    </xf>
    <xf numFmtId="3" fontId="60" fillId="0" borderId="70" xfId="2" applyNumberFormat="1" applyFont="1" applyFill="1" applyBorder="1" applyAlignment="1">
      <alignment horizontal="right" indent="1"/>
    </xf>
    <xf numFmtId="3" fontId="80" fillId="0" borderId="39" xfId="12" applyNumberFormat="1" applyFont="1" applyFill="1" applyBorder="1" applyAlignment="1">
      <alignment horizontal="right" indent="1"/>
    </xf>
    <xf numFmtId="3" fontId="80" fillId="0" borderId="38" xfId="12" applyNumberFormat="1" applyFont="1" applyFill="1" applyBorder="1" applyAlignment="1">
      <alignment horizontal="right" indent="1"/>
    </xf>
    <xf numFmtId="3" fontId="80" fillId="0" borderId="40" xfId="12" applyNumberFormat="1" applyFont="1" applyFill="1" applyBorder="1" applyAlignment="1">
      <alignment horizontal="right" indent="1"/>
    </xf>
    <xf numFmtId="3" fontId="80" fillId="0" borderId="48" xfId="12" applyNumberFormat="1" applyFont="1" applyFill="1" applyBorder="1" applyAlignment="1">
      <alignment horizontal="right" indent="1"/>
    </xf>
    <xf numFmtId="3" fontId="80" fillId="0" borderId="37" xfId="12" applyNumberFormat="1" applyFont="1" applyFill="1" applyBorder="1" applyAlignment="1">
      <alignment horizontal="right" indent="1"/>
    </xf>
    <xf numFmtId="3" fontId="80" fillId="0" borderId="32" xfId="12" applyNumberFormat="1" applyFont="1" applyFill="1" applyBorder="1" applyAlignment="1">
      <alignment horizontal="right" indent="1"/>
    </xf>
    <xf numFmtId="3" fontId="80" fillId="0" borderId="46" xfId="12" applyNumberFormat="1" applyFont="1" applyFill="1" applyBorder="1" applyAlignment="1">
      <alignment horizontal="right" indent="1"/>
    </xf>
    <xf numFmtId="3" fontId="80" fillId="0" borderId="64" xfId="12" applyNumberFormat="1" applyFont="1" applyFill="1" applyBorder="1" applyAlignment="1">
      <alignment horizontal="right" indent="1"/>
    </xf>
    <xf numFmtId="3" fontId="80" fillId="0" borderId="65" xfId="12" applyNumberFormat="1" applyFont="1" applyFill="1" applyBorder="1" applyAlignment="1">
      <alignment horizontal="right" indent="1"/>
    </xf>
    <xf numFmtId="3" fontId="80" fillId="0" borderId="33" xfId="12" applyNumberFormat="1" applyFont="1" applyFill="1" applyBorder="1" applyAlignment="1">
      <alignment horizontal="right" indent="1"/>
    </xf>
    <xf numFmtId="3" fontId="80" fillId="0" borderId="66" xfId="12" applyNumberFormat="1" applyFont="1" applyFill="1" applyBorder="1" applyAlignment="1">
      <alignment horizontal="right" indent="1"/>
    </xf>
    <xf numFmtId="3" fontId="80" fillId="0" borderId="67" xfId="12" applyNumberFormat="1" applyFont="1" applyFill="1" applyBorder="1" applyAlignment="1">
      <alignment horizontal="right" indent="1"/>
    </xf>
    <xf numFmtId="3" fontId="80" fillId="0" borderId="68" xfId="12" applyNumberFormat="1" applyFont="1" applyFill="1" applyBorder="1" applyAlignment="1">
      <alignment horizontal="right" indent="1"/>
    </xf>
    <xf numFmtId="3" fontId="80" fillId="0" borderId="69" xfId="12" applyNumberFormat="1" applyFont="1" applyFill="1" applyBorder="1" applyAlignment="1">
      <alignment horizontal="right" indent="1"/>
    </xf>
    <xf numFmtId="3" fontId="80" fillId="0" borderId="71" xfId="12" applyNumberFormat="1" applyFont="1" applyFill="1" applyBorder="1" applyAlignment="1">
      <alignment horizontal="right" indent="1"/>
    </xf>
    <xf numFmtId="3" fontId="80" fillId="0" borderId="70" xfId="12" applyNumberFormat="1" applyFont="1" applyFill="1" applyBorder="1" applyAlignment="1">
      <alignment horizontal="right" indent="1"/>
    </xf>
    <xf numFmtId="3" fontId="45" fillId="0" borderId="44" xfId="2" applyNumberFormat="1" applyFont="1" applyBorder="1" applyAlignment="1">
      <alignment horizontal="right" indent="1"/>
    </xf>
    <xf numFmtId="3" fontId="45" fillId="0" borderId="27" xfId="2" applyNumberFormat="1" applyFont="1" applyBorder="1" applyAlignment="1">
      <alignment horizontal="right" indent="1"/>
    </xf>
    <xf numFmtId="3" fontId="45" fillId="0" borderId="45" xfId="2" applyNumberFormat="1" applyFont="1" applyBorder="1" applyAlignment="1">
      <alignment horizontal="right" indent="1"/>
    </xf>
    <xf numFmtId="3" fontId="45" fillId="0" borderId="58" xfId="2" applyNumberFormat="1" applyFont="1" applyBorder="1" applyAlignment="1">
      <alignment horizontal="right" indent="1"/>
    </xf>
    <xf numFmtId="3" fontId="45" fillId="0" borderId="19" xfId="2" applyNumberFormat="1" applyFont="1" applyBorder="1" applyAlignment="1">
      <alignment horizontal="right" indent="1"/>
    </xf>
    <xf numFmtId="3" fontId="45" fillId="0" borderId="59" xfId="2" applyNumberFormat="1" applyFont="1" applyBorder="1" applyAlignment="1">
      <alignment horizontal="right" indent="1"/>
    </xf>
    <xf numFmtId="3" fontId="45" fillId="0" borderId="28" xfId="2" applyNumberFormat="1" applyFont="1" applyBorder="1" applyAlignment="1">
      <alignment horizontal="right" indent="1"/>
    </xf>
    <xf numFmtId="3" fontId="45" fillId="0" borderId="20" xfId="2" applyNumberFormat="1" applyFont="1" applyBorder="1" applyAlignment="1">
      <alignment horizontal="right" indent="1"/>
    </xf>
    <xf numFmtId="3" fontId="45" fillId="0" borderId="22" xfId="2" applyNumberFormat="1" applyFont="1" applyBorder="1" applyAlignment="1">
      <alignment horizontal="right" indent="1"/>
    </xf>
    <xf numFmtId="3" fontId="45" fillId="0" borderId="13" xfId="2" applyNumberFormat="1" applyFont="1" applyBorder="1" applyAlignment="1">
      <alignment horizontal="right" indent="1"/>
    </xf>
    <xf numFmtId="3" fontId="45" fillId="0" borderId="10" xfId="2" applyNumberFormat="1" applyFont="1" applyBorder="1" applyAlignment="1">
      <alignment horizontal="right" indent="1"/>
    </xf>
    <xf numFmtId="3" fontId="45" fillId="0" borderId="21" xfId="2" applyNumberFormat="1" applyFont="1" applyBorder="1" applyAlignment="1">
      <alignment horizontal="right" indent="1"/>
    </xf>
    <xf numFmtId="3" fontId="45" fillId="0" borderId="34" xfId="2" applyNumberFormat="1" applyFont="1" applyBorder="1" applyAlignment="1">
      <alignment horizontal="right" indent="1"/>
    </xf>
    <xf numFmtId="3" fontId="45" fillId="0" borderId="0" xfId="2" applyNumberFormat="1" applyFont="1" applyBorder="1" applyAlignment="1">
      <alignment horizontal="right" indent="1"/>
    </xf>
    <xf numFmtId="3" fontId="45" fillId="0" borderId="47" xfId="2" applyNumberFormat="1" applyFont="1" applyBorder="1" applyAlignment="1">
      <alignment horizontal="right" indent="1"/>
    </xf>
    <xf numFmtId="3" fontId="45" fillId="0" borderId="13" xfId="2" applyNumberFormat="1" applyFont="1" applyFill="1" applyBorder="1" applyAlignment="1">
      <alignment horizontal="right" indent="1"/>
    </xf>
    <xf numFmtId="3" fontId="45" fillId="0" borderId="0" xfId="2" applyNumberFormat="1" applyFont="1" applyFill="1" applyBorder="1" applyAlignment="1">
      <alignment horizontal="right" indent="1"/>
    </xf>
    <xf numFmtId="3" fontId="45" fillId="0" borderId="47" xfId="2" applyNumberFormat="1" applyFont="1" applyFill="1" applyBorder="1" applyAlignment="1">
      <alignment horizontal="right" indent="1"/>
    </xf>
    <xf numFmtId="3" fontId="45" fillId="0" borderId="20" xfId="2" applyNumberFormat="1" applyFont="1" applyFill="1" applyBorder="1" applyAlignment="1">
      <alignment horizontal="right" indent="1"/>
    </xf>
    <xf numFmtId="3" fontId="45" fillId="0" borderId="12" xfId="2" applyNumberFormat="1" applyFont="1" applyFill="1" applyBorder="1" applyAlignment="1">
      <alignment horizontal="right" indent="1"/>
    </xf>
    <xf numFmtId="3" fontId="45" fillId="0" borderId="6" xfId="2" applyNumberFormat="1" applyFont="1" applyFill="1" applyBorder="1" applyAlignment="1">
      <alignment horizontal="right" indent="1"/>
    </xf>
    <xf numFmtId="3" fontId="45" fillId="0" borderId="43" xfId="2" applyNumberFormat="1" applyFont="1" applyFill="1" applyBorder="1" applyAlignment="1">
      <alignment horizontal="right" indent="1"/>
    </xf>
    <xf numFmtId="3" fontId="45" fillId="0" borderId="51" xfId="2" applyNumberFormat="1" applyFont="1" applyFill="1" applyBorder="1" applyAlignment="1">
      <alignment horizontal="right" indent="1"/>
    </xf>
    <xf numFmtId="3" fontId="45" fillId="0" borderId="72" xfId="2" applyNumberFormat="1" applyFont="1" applyBorder="1" applyAlignment="1">
      <alignment horizontal="right" indent="1"/>
    </xf>
    <xf numFmtId="3" fontId="45" fillId="0" borderId="9" xfId="2" applyNumberFormat="1" applyFont="1" applyBorder="1" applyAlignment="1">
      <alignment horizontal="right" indent="1"/>
    </xf>
    <xf numFmtId="3" fontId="45" fillId="0" borderId="57" xfId="2" applyNumberFormat="1" applyFont="1" applyBorder="1" applyAlignment="1">
      <alignment horizontal="right" indent="1"/>
    </xf>
    <xf numFmtId="3" fontId="45" fillId="0" borderId="12" xfId="2" applyNumberFormat="1" applyFont="1" applyBorder="1" applyAlignment="1">
      <alignment horizontal="right" indent="1"/>
    </xf>
    <xf numFmtId="3" fontId="45" fillId="0" borderId="52" xfId="2" applyNumberFormat="1" applyFont="1" applyBorder="1" applyAlignment="1">
      <alignment horizontal="right" indent="1"/>
    </xf>
    <xf numFmtId="3" fontId="45" fillId="0" borderId="6" xfId="2" applyNumberFormat="1" applyFont="1" applyBorder="1" applyAlignment="1">
      <alignment horizontal="right" indent="1"/>
    </xf>
    <xf numFmtId="3" fontId="45" fillId="0" borderId="43" xfId="2" applyNumberFormat="1" applyFont="1" applyBorder="1" applyAlignment="1">
      <alignment horizontal="right" indent="1"/>
    </xf>
    <xf numFmtId="3" fontId="45" fillId="0" borderId="51" xfId="2" applyNumberFormat="1" applyFont="1" applyBorder="1" applyAlignment="1">
      <alignment horizontal="right" indent="1"/>
    </xf>
    <xf numFmtId="3" fontId="45" fillId="0" borderId="60" xfId="2" applyNumberFormat="1" applyFont="1" applyBorder="1" applyAlignment="1">
      <alignment horizontal="right" indent="1"/>
    </xf>
    <xf numFmtId="3" fontId="45" fillId="0" borderId="59" xfId="2" applyNumberFormat="1" applyFont="1" applyFill="1" applyBorder="1" applyAlignment="1">
      <alignment horizontal="right" indent="1"/>
    </xf>
    <xf numFmtId="0" fontId="43" fillId="0" borderId="8" xfId="2" applyFont="1" applyBorder="1" applyAlignment="1">
      <alignment horizontal="center"/>
    </xf>
    <xf numFmtId="0" fontId="45" fillId="0" borderId="21" xfId="2" applyFont="1" applyBorder="1" applyAlignment="1">
      <alignment horizontal="center"/>
    </xf>
    <xf numFmtId="0" fontId="45" fillId="0" borderId="24" xfId="2" applyFont="1" applyBorder="1" applyAlignment="1">
      <alignment horizontal="center"/>
    </xf>
    <xf numFmtId="0" fontId="81" fillId="0" borderId="0" xfId="0" applyFont="1"/>
    <xf numFmtId="0" fontId="9" fillId="17" borderId="7" xfId="0" applyFont="1" applyFill="1" applyBorder="1"/>
    <xf numFmtId="49" fontId="9" fillId="17" borderId="1" xfId="0" applyNumberFormat="1" applyFont="1" applyFill="1" applyBorder="1" applyAlignment="1">
      <alignment horizontal="center"/>
    </xf>
    <xf numFmtId="49" fontId="9" fillId="17" borderId="14" xfId="0" applyNumberFormat="1" applyFont="1" applyFill="1" applyBorder="1" applyAlignment="1">
      <alignment horizontal="center"/>
    </xf>
    <xf numFmtId="49" fontId="9" fillId="17" borderId="7" xfId="0" applyNumberFormat="1" applyFont="1" applyFill="1" applyBorder="1" applyAlignment="1">
      <alignment horizontal="center"/>
    </xf>
    <xf numFmtId="49" fontId="9" fillId="17" borderId="11" xfId="0" applyNumberFormat="1" applyFont="1" applyFill="1" applyBorder="1" applyAlignment="1">
      <alignment horizontal="center"/>
    </xf>
    <xf numFmtId="49" fontId="9" fillId="18" borderId="7" xfId="0" applyNumberFormat="1" applyFont="1" applyFill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1" fillId="19" borderId="18" xfId="1" applyFill="1" applyBorder="1" applyAlignment="1">
      <alignment horizontal="center"/>
    </xf>
    <xf numFmtId="0" fontId="1" fillId="19" borderId="7" xfId="1" applyFill="1" applyBorder="1" applyAlignment="1">
      <alignment horizontal="center"/>
    </xf>
    <xf numFmtId="0" fontId="1" fillId="19" borderId="11" xfId="1" applyFill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0" fillId="0" borderId="5" xfId="0" applyBorder="1" applyAlignment="1">
      <alignment horizontal="center" vertical="top"/>
    </xf>
    <xf numFmtId="0" fontId="1" fillId="19" borderId="12" xfId="1" applyFill="1" applyBorder="1" applyAlignment="1">
      <alignment horizontal="center"/>
    </xf>
    <xf numFmtId="0" fontId="1" fillId="19" borderId="5" xfId="1" applyFill="1" applyBorder="1" applyAlignment="1">
      <alignment horizontal="center"/>
    </xf>
    <xf numFmtId="0" fontId="1" fillId="19" borderId="9" xfId="1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2" fillId="0" borderId="13" xfId="0" applyFont="1" applyBorder="1" applyAlignment="1">
      <alignment horizontal="center"/>
    </xf>
    <xf numFmtId="169" fontId="0" fillId="0" borderId="0" xfId="0" applyNumberFormat="1" applyBorder="1" applyAlignment="1"/>
    <xf numFmtId="169" fontId="0" fillId="0" borderId="8" xfId="0" applyNumberFormat="1" applyBorder="1" applyAlignment="1"/>
    <xf numFmtId="0" fontId="9" fillId="0" borderId="10" xfId="0" applyFont="1" applyBorder="1"/>
    <xf numFmtId="0" fontId="9" fillId="0" borderId="10" xfId="0" applyFont="1" applyBorder="1" applyAlignment="1">
      <alignment wrapText="1"/>
    </xf>
    <xf numFmtId="0" fontId="0" fillId="0" borderId="7" xfId="0" applyBorder="1" applyAlignment="1">
      <alignment wrapText="1"/>
    </xf>
    <xf numFmtId="0" fontId="9" fillId="0" borderId="10" xfId="0" applyFont="1" applyFill="1" applyBorder="1" applyAlignment="1">
      <alignment horizontal="center" wrapText="1"/>
    </xf>
    <xf numFmtId="0" fontId="0" fillId="0" borderId="8" xfId="0" applyFill="1" applyBorder="1"/>
    <xf numFmtId="0" fontId="9" fillId="0" borderId="10" xfId="0" applyFont="1" applyFill="1" applyBorder="1" applyAlignment="1">
      <alignment horizontal="center"/>
    </xf>
    <xf numFmtId="0" fontId="9" fillId="0" borderId="10" xfId="0" applyFont="1" applyFill="1" applyBorder="1"/>
    <xf numFmtId="0" fontId="25" fillId="0" borderId="8" xfId="0" applyFont="1" applyFill="1" applyBorder="1"/>
    <xf numFmtId="0" fontId="9" fillId="0" borderId="10" xfId="0" applyFont="1" applyFill="1" applyBorder="1" applyAlignment="1">
      <alignment wrapText="1"/>
    </xf>
    <xf numFmtId="0" fontId="9" fillId="0" borderId="8" xfId="0" applyFont="1" applyFill="1" applyBorder="1"/>
    <xf numFmtId="0" fontId="0" fillId="0" borderId="9" xfId="0" applyFill="1" applyBorder="1"/>
    <xf numFmtId="0" fontId="0" fillId="0" borderId="5" xfId="0" applyFill="1" applyBorder="1"/>
    <xf numFmtId="0" fontId="9" fillId="0" borderId="1" xfId="0" applyFont="1" applyFill="1" applyBorder="1"/>
    <xf numFmtId="0" fontId="0" fillId="0" borderId="1" xfId="0" applyBorder="1"/>
    <xf numFmtId="49" fontId="9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82" fillId="0" borderId="0" xfId="0" applyFont="1" applyAlignment="1">
      <alignment horizontal="left"/>
    </xf>
    <xf numFmtId="0" fontId="85" fillId="3" borderId="14" xfId="0" applyFont="1" applyFill="1" applyBorder="1" applyAlignment="1">
      <alignment horizontal="center" vertical="center" wrapText="1"/>
    </xf>
    <xf numFmtId="0" fontId="85" fillId="3" borderId="7" xfId="0" applyFont="1" applyFill="1" applyBorder="1" applyAlignment="1">
      <alignment horizontal="center" vertical="center" wrapText="1"/>
    </xf>
    <xf numFmtId="0" fontId="85" fillId="3" borderId="0" xfId="0" applyFont="1" applyFill="1" applyBorder="1" applyAlignment="1">
      <alignment horizontal="center" vertical="center" wrapText="1"/>
    </xf>
    <xf numFmtId="0" fontId="85" fillId="3" borderId="8" xfId="0" applyFont="1" applyFill="1" applyBorder="1" applyAlignment="1">
      <alignment horizontal="center" vertical="center" wrapText="1"/>
    </xf>
    <xf numFmtId="0" fontId="85" fillId="3" borderId="5" xfId="0" applyFont="1" applyFill="1" applyBorder="1" applyAlignment="1">
      <alignment horizontal="center" vertical="center" wrapText="1"/>
    </xf>
    <xf numFmtId="0" fontId="4" fillId="3" borderId="11" xfId="0" applyFont="1" applyFill="1" applyBorder="1"/>
    <xf numFmtId="3" fontId="4" fillId="0" borderId="7" xfId="0" applyNumberFormat="1" applyFont="1" applyBorder="1"/>
    <xf numFmtId="3" fontId="8" fillId="0" borderId="14" xfId="0" applyNumberFormat="1" applyFont="1" applyBorder="1"/>
    <xf numFmtId="3" fontId="8" fillId="0" borderId="7" xfId="0" applyNumberFormat="1" applyFont="1" applyBorder="1"/>
    <xf numFmtId="3" fontId="8" fillId="0" borderId="18" xfId="0" applyNumberFormat="1" applyFont="1" applyBorder="1"/>
    <xf numFmtId="3" fontId="8" fillId="0" borderId="13" xfId="0" applyNumberFormat="1" applyFont="1" applyBorder="1"/>
    <xf numFmtId="3" fontId="86" fillId="0" borderId="7" xfId="0" applyNumberFormat="1" applyFont="1" applyBorder="1" applyAlignment="1">
      <alignment horizontal="center" vertical="center"/>
    </xf>
    <xf numFmtId="0" fontId="4" fillId="3" borderId="10" xfId="0" applyFont="1" applyFill="1" applyBorder="1" applyAlignment="1">
      <alignment vertical="top"/>
    </xf>
    <xf numFmtId="0" fontId="4" fillId="3" borderId="9" xfId="0" applyFont="1" applyFill="1" applyBorder="1"/>
    <xf numFmtId="165" fontId="6" fillId="0" borderId="0" xfId="0" applyNumberFormat="1" applyFont="1"/>
    <xf numFmtId="0" fontId="4" fillId="3" borderId="8" xfId="0" applyFont="1" applyFill="1" applyBorder="1" applyAlignment="1">
      <alignment horizontal="left"/>
    </xf>
    <xf numFmtId="0" fontId="5" fillId="3" borderId="8" xfId="0" applyFont="1" applyFill="1" applyBorder="1"/>
    <xf numFmtId="0" fontId="8" fillId="3" borderId="8" xfId="0" applyFont="1" applyFill="1" applyBorder="1"/>
    <xf numFmtId="0" fontId="4" fillId="3" borderId="7" xfId="0" applyFont="1" applyFill="1" applyBorder="1"/>
    <xf numFmtId="0" fontId="5" fillId="3" borderId="5" xfId="0" applyFont="1" applyFill="1" applyBorder="1"/>
    <xf numFmtId="0" fontId="4" fillId="3" borderId="7" xfId="0" applyFont="1" applyFill="1" applyBorder="1" applyAlignment="1">
      <alignment horizontal="left"/>
    </xf>
    <xf numFmtId="0" fontId="5" fillId="3" borderId="5" xfId="0" applyFont="1" applyFill="1" applyBorder="1" applyAlignment="1">
      <alignment horizontal="left"/>
    </xf>
    <xf numFmtId="4" fontId="41" fillId="0" borderId="0" xfId="0" applyNumberFormat="1" applyFont="1"/>
    <xf numFmtId="4" fontId="0" fillId="0" borderId="0" xfId="0" applyNumberFormat="1"/>
    <xf numFmtId="0" fontId="90" fillId="3" borderId="2" xfId="0" applyFont="1" applyFill="1" applyBorder="1" applyAlignment="1">
      <alignment horizontal="center" vertical="center"/>
    </xf>
    <xf numFmtId="0" fontId="90" fillId="3" borderId="3" xfId="0" applyFont="1" applyFill="1" applyBorder="1" applyAlignment="1">
      <alignment horizontal="center" vertical="center"/>
    </xf>
    <xf numFmtId="0" fontId="90" fillId="3" borderId="4" xfId="0" applyFont="1" applyFill="1" applyBorder="1" applyAlignment="1">
      <alignment horizontal="center" vertical="center"/>
    </xf>
    <xf numFmtId="0" fontId="56" fillId="3" borderId="1" xfId="0" applyFont="1" applyFill="1" applyBorder="1" applyAlignment="1">
      <alignment horizontal="center" vertical="center"/>
    </xf>
    <xf numFmtId="0" fontId="56" fillId="3" borderId="10" xfId="0" applyFont="1" applyFill="1" applyBorder="1" applyAlignment="1">
      <alignment horizontal="left" indent="1"/>
    </xf>
    <xf numFmtId="164" fontId="90" fillId="0" borderId="11" xfId="0" applyNumberFormat="1" applyFont="1" applyFill="1" applyBorder="1" applyAlignment="1">
      <alignment horizontal="right" indent="1"/>
    </xf>
    <xf numFmtId="164" fontId="90" fillId="0" borderId="0" xfId="0" applyNumberFormat="1" applyFont="1" applyFill="1" applyBorder="1" applyAlignment="1">
      <alignment horizontal="right" indent="1"/>
    </xf>
    <xf numFmtId="164" fontId="90" fillId="0" borderId="10" xfId="0" applyNumberFormat="1" applyFont="1" applyFill="1" applyBorder="1" applyAlignment="1">
      <alignment horizontal="right" indent="1"/>
    </xf>
    <xf numFmtId="164" fontId="90" fillId="0" borderId="13" xfId="0" applyNumberFormat="1" applyFont="1" applyFill="1" applyBorder="1" applyAlignment="1">
      <alignment horizontal="right" indent="1"/>
    </xf>
    <xf numFmtId="165" fontId="88" fillId="0" borderId="8" xfId="0" applyNumberFormat="1" applyFont="1" applyFill="1" applyBorder="1" applyAlignment="1">
      <alignment horizontal="right" indent="1"/>
    </xf>
    <xf numFmtId="164" fontId="56" fillId="0" borderId="8" xfId="0" applyNumberFormat="1" applyFont="1" applyBorder="1" applyAlignment="1">
      <alignment horizontal="right" indent="1"/>
    </xf>
    <xf numFmtId="1" fontId="88" fillId="3" borderId="10" xfId="0" applyNumberFormat="1" applyFont="1" applyFill="1" applyBorder="1" applyAlignment="1">
      <alignment horizontal="left" indent="1"/>
    </xf>
    <xf numFmtId="164" fontId="90" fillId="0" borderId="10" xfId="0" applyNumberFormat="1" applyFont="1" applyBorder="1" applyAlignment="1">
      <alignment horizontal="right" indent="1"/>
    </xf>
    <xf numFmtId="164" fontId="90" fillId="0" borderId="0" xfId="0" applyNumberFormat="1" applyFont="1" applyBorder="1" applyAlignment="1">
      <alignment horizontal="right" indent="1"/>
    </xf>
    <xf numFmtId="164" fontId="90" fillId="0" borderId="13" xfId="0" applyNumberFormat="1" applyFont="1" applyBorder="1" applyAlignment="1">
      <alignment horizontal="right" indent="1"/>
    </xf>
    <xf numFmtId="165" fontId="56" fillId="0" borderId="8" xfId="0" applyNumberFormat="1" applyFont="1" applyBorder="1" applyAlignment="1">
      <alignment horizontal="right" indent="1"/>
    </xf>
    <xf numFmtId="1" fontId="88" fillId="3" borderId="9" xfId="0" applyNumberFormat="1" applyFont="1" applyFill="1" applyBorder="1" applyAlignment="1">
      <alignment horizontal="left" indent="1"/>
    </xf>
    <xf numFmtId="164" fontId="90" fillId="0" borderId="9" xfId="0" applyNumberFormat="1" applyFont="1" applyBorder="1" applyAlignment="1">
      <alignment horizontal="right" indent="1"/>
    </xf>
    <xf numFmtId="164" fontId="90" fillId="0" borderId="6" xfId="0" applyNumberFormat="1" applyFont="1" applyBorder="1" applyAlignment="1">
      <alignment horizontal="right" indent="1"/>
    </xf>
    <xf numFmtId="164" fontId="90" fillId="0" borderId="12" xfId="0" applyNumberFormat="1" applyFont="1" applyBorder="1" applyAlignment="1">
      <alignment horizontal="right" indent="1"/>
    </xf>
    <xf numFmtId="164" fontId="88" fillId="0" borderId="9" xfId="0" applyNumberFormat="1" applyFont="1" applyBorder="1" applyAlignment="1">
      <alignment horizontal="right" indent="1"/>
    </xf>
    <xf numFmtId="164" fontId="88" fillId="0" borderId="6" xfId="0" applyNumberFormat="1" applyFont="1" applyBorder="1" applyAlignment="1">
      <alignment horizontal="right" indent="1"/>
    </xf>
    <xf numFmtId="164" fontId="88" fillId="0" borderId="3" xfId="0" applyNumberFormat="1" applyFont="1" applyBorder="1" applyAlignment="1">
      <alignment horizontal="right" indent="1"/>
    </xf>
    <xf numFmtId="164" fontId="88" fillId="0" borderId="12" xfId="0" applyNumberFormat="1" applyFont="1" applyBorder="1" applyAlignment="1">
      <alignment horizontal="right" indent="1"/>
    </xf>
    <xf numFmtId="165" fontId="88" fillId="0" borderId="1" xfId="0" applyNumberFormat="1" applyFont="1" applyFill="1" applyBorder="1" applyAlignment="1">
      <alignment horizontal="right" indent="1"/>
    </xf>
    <xf numFmtId="165" fontId="56" fillId="0" borderId="1" xfId="0" applyNumberFormat="1" applyFont="1" applyBorder="1" applyAlignment="1">
      <alignment horizontal="right" indent="1"/>
    </xf>
    <xf numFmtId="0" fontId="91" fillId="0" borderId="0" xfId="0" applyFont="1"/>
    <xf numFmtId="0" fontId="74" fillId="0" borderId="0" xfId="0" applyFont="1"/>
    <xf numFmtId="164" fontId="74" fillId="0" borderId="0" xfId="0" applyNumberFormat="1" applyFont="1"/>
    <xf numFmtId="0" fontId="93" fillId="0" borderId="0" xfId="0" applyFont="1"/>
    <xf numFmtId="164" fontId="93" fillId="0" borderId="0" xfId="0" applyNumberFormat="1" applyFont="1"/>
    <xf numFmtId="0" fontId="94" fillId="0" borderId="0" xfId="0" applyFont="1"/>
    <xf numFmtId="0" fontId="96" fillId="0" borderId="0" xfId="0" applyFont="1"/>
    <xf numFmtId="0" fontId="40" fillId="3" borderId="2" xfId="0" applyFont="1" applyFill="1" applyBorder="1" applyAlignment="1">
      <alignment horizontal="center" vertical="center"/>
    </xf>
    <xf numFmtId="0" fontId="40" fillId="3" borderId="3" xfId="0" applyFont="1" applyFill="1" applyBorder="1" applyAlignment="1">
      <alignment horizontal="center" vertical="center"/>
    </xf>
    <xf numFmtId="0" fontId="40" fillId="3" borderId="4" xfId="0" applyFont="1" applyFill="1" applyBorder="1" applyAlignment="1">
      <alignment horizontal="center" vertical="center"/>
    </xf>
    <xf numFmtId="0" fontId="27" fillId="3" borderId="1" xfId="0" applyFont="1" applyFill="1" applyBorder="1" applyAlignment="1">
      <alignment horizontal="center" vertical="center"/>
    </xf>
    <xf numFmtId="0" fontId="26" fillId="3" borderId="1" xfId="0" applyFont="1" applyFill="1" applyBorder="1" applyAlignment="1">
      <alignment horizontal="center" vertical="center"/>
    </xf>
    <xf numFmtId="0" fontId="27" fillId="3" borderId="8" xfId="0" applyFont="1" applyFill="1" applyBorder="1" applyAlignment="1">
      <alignment horizontal="left" vertical="center" indent="1"/>
    </xf>
    <xf numFmtId="165" fontId="73" fillId="0" borderId="11" xfId="0" applyNumberFormat="1" applyFont="1" applyBorder="1" applyAlignment="1">
      <alignment horizontal="right" indent="1"/>
    </xf>
    <xf numFmtId="165" fontId="73" fillId="0" borderId="14" xfId="0" applyNumberFormat="1" applyFont="1" applyBorder="1" applyAlignment="1">
      <alignment horizontal="right" indent="1"/>
    </xf>
    <xf numFmtId="165" fontId="73" fillId="0" borderId="18" xfId="0" applyNumberFormat="1" applyFont="1" applyBorder="1" applyAlignment="1">
      <alignment horizontal="right" indent="1"/>
    </xf>
    <xf numFmtId="165" fontId="26" fillId="0" borderId="7" xfId="0" applyNumberFormat="1" applyFont="1" applyBorder="1" applyAlignment="1">
      <alignment horizontal="right" indent="1"/>
    </xf>
    <xf numFmtId="165" fontId="26" fillId="0" borderId="18" xfId="0" applyNumberFormat="1" applyFont="1" applyBorder="1" applyAlignment="1">
      <alignment horizontal="right" indent="1"/>
    </xf>
    <xf numFmtId="165" fontId="73" fillId="0" borderId="10" xfId="0" applyNumberFormat="1" applyFont="1" applyBorder="1" applyAlignment="1">
      <alignment horizontal="right" indent="1"/>
    </xf>
    <xf numFmtId="165" fontId="73" fillId="0" borderId="0" xfId="0" applyNumberFormat="1" applyFont="1" applyBorder="1" applyAlignment="1">
      <alignment horizontal="right" indent="1"/>
    </xf>
    <xf numFmtId="165" fontId="73" fillId="0" borderId="13" xfId="0" applyNumberFormat="1" applyFont="1" applyBorder="1" applyAlignment="1">
      <alignment horizontal="right" indent="1"/>
    </xf>
    <xf numFmtId="165" fontId="26" fillId="0" borderId="8" xfId="0" applyNumberFormat="1" applyFont="1" applyBorder="1" applyAlignment="1">
      <alignment horizontal="right" indent="1"/>
    </xf>
    <xf numFmtId="165" fontId="26" fillId="0" borderId="13" xfId="0" applyNumberFormat="1" applyFont="1" applyBorder="1" applyAlignment="1">
      <alignment horizontal="right" indent="1"/>
    </xf>
    <xf numFmtId="165" fontId="26" fillId="0" borderId="8" xfId="0" applyNumberFormat="1" applyFont="1" applyFill="1" applyBorder="1" applyAlignment="1">
      <alignment horizontal="right" indent="1"/>
    </xf>
    <xf numFmtId="0" fontId="27" fillId="3" borderId="15" xfId="0" applyFont="1" applyFill="1" applyBorder="1" applyAlignment="1">
      <alignment horizontal="left" vertical="center" indent="1"/>
    </xf>
    <xf numFmtId="165" fontId="73" fillId="0" borderId="16" xfId="0" applyNumberFormat="1" applyFont="1" applyBorder="1" applyAlignment="1">
      <alignment horizontal="right" indent="1"/>
    </xf>
    <xf numFmtId="165" fontId="73" fillId="0" borderId="17" xfId="0" applyNumberFormat="1" applyFont="1" applyBorder="1" applyAlignment="1">
      <alignment horizontal="right" indent="1"/>
    </xf>
    <xf numFmtId="165" fontId="73" fillId="0" borderId="29" xfId="0" applyNumberFormat="1" applyFont="1" applyBorder="1" applyAlignment="1">
      <alignment horizontal="right" indent="1"/>
    </xf>
    <xf numFmtId="165" fontId="26" fillId="0" borderId="15" xfId="0" applyNumberFormat="1" applyFont="1" applyFill="1" applyBorder="1" applyAlignment="1">
      <alignment horizontal="right" indent="1"/>
    </xf>
    <xf numFmtId="165" fontId="26" fillId="0" borderId="29" xfId="0" applyNumberFormat="1" applyFont="1" applyBorder="1" applyAlignment="1">
      <alignment horizontal="right" indent="1"/>
    </xf>
    <xf numFmtId="0" fontId="27" fillId="3" borderId="5" xfId="0" applyFont="1" applyFill="1" applyBorder="1" applyAlignment="1">
      <alignment horizontal="left"/>
    </xf>
    <xf numFmtId="165" fontId="73" fillId="0" borderId="9" xfId="0" applyNumberFormat="1" applyFont="1" applyBorder="1" applyAlignment="1">
      <alignment horizontal="right"/>
    </xf>
    <xf numFmtId="165" fontId="73" fillId="0" borderId="6" xfId="0" applyNumberFormat="1" applyFont="1" applyBorder="1" applyAlignment="1">
      <alignment horizontal="right"/>
    </xf>
    <xf numFmtId="165" fontId="73" fillId="0" borderId="12" xfId="0" applyNumberFormat="1" applyFont="1" applyBorder="1" applyAlignment="1">
      <alignment horizontal="right"/>
    </xf>
    <xf numFmtId="165" fontId="26" fillId="0" borderId="5" xfId="0" applyNumberFormat="1" applyFont="1" applyFill="1" applyBorder="1" applyAlignment="1">
      <alignment horizontal="right"/>
    </xf>
    <xf numFmtId="165" fontId="26" fillId="0" borderId="12" xfId="0" applyNumberFormat="1" applyFont="1" applyBorder="1" applyAlignment="1">
      <alignment horizontal="right"/>
    </xf>
    <xf numFmtId="0" fontId="67" fillId="0" borderId="0" xfId="0" applyFont="1" applyAlignment="1">
      <alignment horizontal="right" vertical="center" wrapText="1"/>
    </xf>
    <xf numFmtId="0" fontId="67" fillId="0" borderId="102" xfId="0" applyFont="1" applyBorder="1" applyAlignment="1">
      <alignment horizontal="center" vertical="center" wrapText="1"/>
    </xf>
    <xf numFmtId="0" fontId="67" fillId="0" borderId="105" xfId="0" applyFont="1" applyBorder="1" applyAlignment="1">
      <alignment horizontal="center" vertical="center" wrapText="1"/>
    </xf>
    <xf numFmtId="0" fontId="67" fillId="0" borderId="12" xfId="0" applyFont="1" applyBorder="1" applyAlignment="1">
      <alignment horizontal="center" vertical="center" wrapText="1"/>
    </xf>
    <xf numFmtId="4" fontId="10" fillId="0" borderId="85" xfId="0" applyNumberFormat="1" applyFont="1" applyBorder="1" applyAlignment="1">
      <alignment horizontal="right" indent="1"/>
    </xf>
    <xf numFmtId="4" fontId="10" fillId="0" borderId="86" xfId="0" applyNumberFormat="1" applyFont="1" applyBorder="1" applyAlignment="1">
      <alignment horizontal="right" indent="1"/>
    </xf>
    <xf numFmtId="4" fontId="30" fillId="3" borderId="1" xfId="0" applyNumberFormat="1" applyFont="1" applyFill="1" applyBorder="1" applyAlignment="1">
      <alignment horizontal="right" indent="1"/>
    </xf>
    <xf numFmtId="4" fontId="42" fillId="17" borderId="1" xfId="0" applyNumberFormat="1" applyFont="1" applyFill="1" applyBorder="1"/>
    <xf numFmtId="3" fontId="30" fillId="17" borderId="2" xfId="35" applyNumberFormat="1" applyFont="1" applyFill="1" applyBorder="1" applyAlignment="1" applyProtection="1">
      <alignment horizontal="center" vertical="center"/>
    </xf>
    <xf numFmtId="3" fontId="30" fillId="17" borderId="1" xfId="35" applyNumberFormat="1" applyFont="1" applyFill="1" applyBorder="1" applyAlignment="1" applyProtection="1">
      <alignment horizontal="center" vertical="center"/>
    </xf>
    <xf numFmtId="0" fontId="28" fillId="17" borderId="1" xfId="15" applyFont="1" applyFill="1" applyBorder="1" applyAlignment="1">
      <alignment vertical="center"/>
    </xf>
    <xf numFmtId="4" fontId="71" fillId="0" borderId="80" xfId="0" applyNumberFormat="1" applyFont="1" applyFill="1" applyBorder="1"/>
    <xf numFmtId="4" fontId="71" fillId="0" borderId="79" xfId="0" applyNumberFormat="1" applyFont="1" applyFill="1" applyBorder="1"/>
    <xf numFmtId="4" fontId="71" fillId="0" borderId="74" xfId="0" applyNumberFormat="1" applyFont="1" applyFill="1" applyBorder="1"/>
    <xf numFmtId="164" fontId="10" fillId="0" borderId="0" xfId="0" applyNumberFormat="1" applyFont="1"/>
    <xf numFmtId="0" fontId="29" fillId="0" borderId="0" xfId="0" applyFont="1"/>
    <xf numFmtId="164" fontId="78" fillId="0" borderId="8" xfId="0" applyNumberFormat="1" applyFont="1" applyBorder="1" applyAlignment="1">
      <alignment horizontal="right" vertical="center" wrapText="1" indent="3"/>
    </xf>
    <xf numFmtId="165" fontId="28" fillId="0" borderId="81" xfId="11" applyNumberFormat="1" applyFont="1" applyFill="1" applyBorder="1" applyAlignment="1">
      <alignment horizontal="right"/>
    </xf>
    <xf numFmtId="0" fontId="25" fillId="0" borderId="0" xfId="0" applyNumberFormat="1" applyFont="1" applyFill="1" applyBorder="1" applyAlignment="1"/>
    <xf numFmtId="0" fontId="51" fillId="0" borderId="0" xfId="0" applyNumberFormat="1" applyFont="1" applyFill="1" applyBorder="1" applyAlignment="1"/>
    <xf numFmtId="0" fontId="30" fillId="3" borderId="11" xfId="0" applyFont="1" applyFill="1" applyBorder="1"/>
    <xf numFmtId="0" fontId="30" fillId="3" borderId="10" xfId="0" applyFont="1" applyFill="1" applyBorder="1"/>
    <xf numFmtId="0" fontId="30" fillId="3" borderId="35" xfId="0" applyFont="1" applyFill="1" applyBorder="1"/>
    <xf numFmtId="0" fontId="26" fillId="3" borderId="78" xfId="0" applyFont="1" applyFill="1" applyBorder="1" applyAlignment="1">
      <alignment horizontal="center" vertical="center"/>
    </xf>
    <xf numFmtId="0" fontId="26" fillId="3" borderId="29" xfId="0" applyFont="1" applyFill="1" applyBorder="1" applyAlignment="1">
      <alignment horizontal="center" vertical="center"/>
    </xf>
    <xf numFmtId="0" fontId="26" fillId="3" borderId="50" xfId="0" applyFont="1" applyFill="1" applyBorder="1" applyAlignment="1">
      <alignment horizontal="center" vertical="center"/>
    </xf>
    <xf numFmtId="0" fontId="26" fillId="3" borderId="133" xfId="0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116" fillId="0" borderId="83" xfId="0" applyFont="1" applyBorder="1" applyAlignment="1">
      <alignment vertical="center" wrapText="1"/>
    </xf>
    <xf numFmtId="0" fontId="116" fillId="0" borderId="48" xfId="0" applyFont="1" applyBorder="1" applyAlignment="1">
      <alignment horizontal="center" vertical="center" wrapText="1"/>
    </xf>
    <xf numFmtId="0" fontId="116" fillId="0" borderId="121" xfId="0" applyFont="1" applyBorder="1" applyAlignment="1">
      <alignment vertical="center" wrapText="1"/>
    </xf>
    <xf numFmtId="0" fontId="116" fillId="0" borderId="135" xfId="0" applyFont="1" applyBorder="1" applyAlignment="1">
      <alignment horizontal="center" vertical="center" wrapText="1"/>
    </xf>
    <xf numFmtId="0" fontId="116" fillId="0" borderId="76" xfId="0" applyFont="1" applyBorder="1" applyAlignment="1">
      <alignment vertical="center" wrapText="1"/>
    </xf>
    <xf numFmtId="0" fontId="116" fillId="0" borderId="77" xfId="0" applyFont="1" applyBorder="1" applyAlignment="1">
      <alignment horizontal="center" vertical="center" wrapText="1"/>
    </xf>
    <xf numFmtId="0" fontId="41" fillId="3" borderId="39" xfId="0" applyFont="1" applyFill="1" applyBorder="1" applyAlignment="1">
      <alignment vertical="center" wrapText="1"/>
    </xf>
    <xf numFmtId="0" fontId="41" fillId="3" borderId="131" xfId="0" applyFont="1" applyFill="1" applyBorder="1" applyAlignment="1">
      <alignment vertical="center" wrapText="1"/>
    </xf>
    <xf numFmtId="0" fontId="41" fillId="3" borderId="36" xfId="0" applyFont="1" applyFill="1" applyBorder="1" applyAlignment="1">
      <alignment vertical="center" wrapText="1"/>
    </xf>
    <xf numFmtId="0" fontId="0" fillId="0" borderId="0" xfId="0" applyFont="1"/>
    <xf numFmtId="49" fontId="0" fillId="0" borderId="0" xfId="0" applyNumberFormat="1" applyFont="1" applyFill="1" applyBorder="1" applyAlignment="1">
      <alignment horizontal="left" indent="1"/>
    </xf>
    <xf numFmtId="0" fontId="10" fillId="0" borderId="8" xfId="0" applyFont="1" applyBorder="1" applyAlignment="1">
      <alignment horizontal="justify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30" fillId="23" borderId="8" xfId="0" applyFont="1" applyFill="1" applyBorder="1" applyAlignment="1">
      <alignment horizontal="justify" vertical="center" wrapText="1"/>
    </xf>
    <xf numFmtId="0" fontId="30" fillId="23" borderId="20" xfId="0" applyFont="1" applyFill="1" applyBorder="1" applyAlignment="1">
      <alignment horizontal="center" vertical="center" wrapText="1"/>
    </xf>
    <xf numFmtId="0" fontId="30" fillId="23" borderId="13" xfId="0" applyFont="1" applyFill="1" applyBorder="1" applyAlignment="1">
      <alignment horizontal="center" vertical="center" wrapText="1"/>
    </xf>
    <xf numFmtId="0" fontId="30" fillId="3" borderId="122" xfId="0" applyFont="1" applyFill="1" applyBorder="1" applyAlignment="1">
      <alignment horizontal="center" vertical="center" wrapText="1"/>
    </xf>
    <xf numFmtId="0" fontId="30" fillId="3" borderId="132" xfId="0" applyFont="1" applyFill="1" applyBorder="1" applyAlignment="1">
      <alignment horizontal="center" vertical="center" wrapText="1"/>
    </xf>
    <xf numFmtId="0" fontId="30" fillId="0" borderId="20" xfId="0" applyFont="1" applyBorder="1" applyAlignment="1">
      <alignment horizontal="center" vertical="center" wrapText="1"/>
    </xf>
    <xf numFmtId="0" fontId="30" fillId="0" borderId="13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justify" vertical="center" wrapText="1"/>
    </xf>
    <xf numFmtId="0" fontId="10" fillId="0" borderId="51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4" fontId="75" fillId="0" borderId="0" xfId="10" applyNumberFormat="1" applyFont="1" applyAlignment="1">
      <alignment horizontal="left" wrapText="1"/>
    </xf>
    <xf numFmtId="0" fontId="28" fillId="3" borderId="2" xfId="11" applyFont="1" applyFill="1" applyBorder="1" applyAlignment="1">
      <alignment horizontal="center" vertical="center" wrapText="1"/>
    </xf>
    <xf numFmtId="0" fontId="28" fillId="3" borderId="3" xfId="11" applyFont="1" applyFill="1" applyBorder="1" applyAlignment="1">
      <alignment horizontal="center" vertical="center" wrapText="1"/>
    </xf>
    <xf numFmtId="0" fontId="28" fillId="3" borderId="4" xfId="11" applyFont="1" applyFill="1" applyBorder="1" applyAlignment="1">
      <alignment horizontal="center" vertical="center" wrapText="1"/>
    </xf>
    <xf numFmtId="0" fontId="0" fillId="0" borderId="6" xfId="0" applyFont="1" applyBorder="1" applyAlignment="1">
      <alignment horizontal="left" vertical="center"/>
    </xf>
    <xf numFmtId="0" fontId="30" fillId="0" borderId="6" xfId="0" applyFont="1" applyBorder="1" applyAlignment="1">
      <alignment horizontal="left" vertical="center"/>
    </xf>
    <xf numFmtId="0" fontId="118" fillId="0" borderId="85" xfId="15" applyFont="1" applyFill="1" applyBorder="1" applyAlignment="1">
      <alignment horizontal="left" indent="1"/>
    </xf>
    <xf numFmtId="168" fontId="0" fillId="0" borderId="85" xfId="0" applyNumberFormat="1" applyFont="1" applyFill="1" applyBorder="1" applyAlignment="1">
      <alignment horizontal="right" indent="1"/>
    </xf>
    <xf numFmtId="3" fontId="0" fillId="0" borderId="85" xfId="0" applyNumberFormat="1" applyFont="1" applyFill="1" applyBorder="1" applyAlignment="1">
      <alignment horizontal="right" indent="1"/>
    </xf>
    <xf numFmtId="3" fontId="0" fillId="0" borderId="85" xfId="0" applyNumberFormat="1" applyFont="1" applyFill="1" applyBorder="1"/>
    <xf numFmtId="0" fontId="118" fillId="0" borderId="86" xfId="15" applyFont="1" applyFill="1" applyBorder="1" applyAlignment="1">
      <alignment horizontal="left" indent="1"/>
    </xf>
    <xf numFmtId="168" fontId="0" fillId="0" borderId="86" xfId="0" applyNumberFormat="1" applyFont="1" applyFill="1" applyBorder="1" applyAlignment="1">
      <alignment horizontal="right" indent="1"/>
    </xf>
    <xf numFmtId="3" fontId="0" fillId="0" borderId="86" xfId="0" applyNumberFormat="1" applyFont="1" applyFill="1" applyBorder="1" applyAlignment="1">
      <alignment horizontal="right" indent="1"/>
    </xf>
    <xf numFmtId="3" fontId="0" fillId="0" borderId="86" xfId="0" applyNumberFormat="1" applyFont="1" applyFill="1" applyBorder="1"/>
    <xf numFmtId="0" fontId="118" fillId="0" borderId="137" xfId="15" applyFont="1" applyFill="1" applyBorder="1" applyAlignment="1">
      <alignment horizontal="left" indent="1"/>
    </xf>
    <xf numFmtId="168" fontId="0" fillId="0" borderId="137" xfId="0" applyNumberFormat="1" applyFont="1" applyFill="1" applyBorder="1" applyAlignment="1">
      <alignment horizontal="right" indent="1"/>
    </xf>
    <xf numFmtId="3" fontId="0" fillId="0" borderId="137" xfId="0" applyNumberFormat="1" applyFont="1" applyFill="1" applyBorder="1" applyAlignment="1">
      <alignment horizontal="right" indent="1"/>
    </xf>
    <xf numFmtId="3" fontId="0" fillId="0" borderId="137" xfId="0" applyNumberFormat="1" applyFont="1" applyFill="1" applyBorder="1"/>
    <xf numFmtId="4" fontId="5" fillId="0" borderId="8" xfId="0" quotePrefix="1" applyNumberFormat="1" applyFont="1" applyBorder="1" applyAlignment="1">
      <alignment horizontal="right" indent="2"/>
    </xf>
    <xf numFmtId="4" fontId="8" fillId="0" borderId="0" xfId="0" applyNumberFormat="1" applyFont="1" applyBorder="1" applyAlignment="1">
      <alignment horizontal="right" indent="2"/>
    </xf>
    <xf numFmtId="4" fontId="8" fillId="0" borderId="8" xfId="0" applyNumberFormat="1" applyFont="1" applyBorder="1" applyAlignment="1">
      <alignment horizontal="right" indent="2"/>
    </xf>
    <xf numFmtId="4" fontId="8" fillId="0" borderId="13" xfId="0" applyNumberFormat="1" applyFont="1" applyBorder="1" applyAlignment="1">
      <alignment horizontal="right" indent="2"/>
    </xf>
    <xf numFmtId="4" fontId="86" fillId="0" borderId="8" xfId="0" applyNumberFormat="1" applyFont="1" applyBorder="1" applyAlignment="1">
      <alignment horizontal="center" vertical="center"/>
    </xf>
    <xf numFmtId="4" fontId="5" fillId="0" borderId="5" xfId="0" quotePrefix="1" applyNumberFormat="1" applyFont="1" applyBorder="1" applyAlignment="1">
      <alignment horizontal="right" indent="2"/>
    </xf>
    <xf numFmtId="4" fontId="8" fillId="0" borderId="6" xfId="0" applyNumberFormat="1" applyFont="1" applyBorder="1" applyAlignment="1">
      <alignment horizontal="right" indent="2"/>
    </xf>
    <xf numFmtId="4" fontId="8" fillId="0" borderId="5" xfId="0" applyNumberFormat="1" applyFont="1" applyBorder="1" applyAlignment="1">
      <alignment horizontal="right" indent="2"/>
    </xf>
    <xf numFmtId="4" fontId="8" fillId="0" borderId="12" xfId="0" applyNumberFormat="1" applyFont="1" applyBorder="1" applyAlignment="1">
      <alignment horizontal="right" indent="2"/>
    </xf>
    <xf numFmtId="4" fontId="86" fillId="0" borderId="5" xfId="0" applyNumberFormat="1" applyFont="1" applyBorder="1" applyAlignment="1">
      <alignment horizontal="center" vertical="center"/>
    </xf>
    <xf numFmtId="4" fontId="5" fillId="0" borderId="0" xfId="0" quotePrefix="1" applyNumberFormat="1" applyFont="1" applyBorder="1" applyAlignment="1">
      <alignment horizontal="right" indent="2"/>
    </xf>
    <xf numFmtId="4" fontId="5" fillId="0" borderId="7" xfId="0" quotePrefix="1" applyNumberFormat="1" applyFont="1" applyBorder="1" applyAlignment="1">
      <alignment horizontal="right" indent="2"/>
    </xf>
    <xf numFmtId="4" fontId="8" fillId="0" borderId="7" xfId="0" applyNumberFormat="1" applyFont="1" applyBorder="1" applyAlignment="1">
      <alignment horizontal="right" indent="2"/>
    </xf>
    <xf numFmtId="4" fontId="86" fillId="0" borderId="7" xfId="0" applyNumberFormat="1" applyFont="1" applyBorder="1" applyAlignment="1">
      <alignment horizontal="center" vertical="center"/>
    </xf>
    <xf numFmtId="4" fontId="5" fillId="0" borderId="14" xfId="0" quotePrefix="1" applyNumberFormat="1" applyFont="1" applyBorder="1" applyAlignment="1">
      <alignment horizontal="right" indent="2"/>
    </xf>
    <xf numFmtId="4" fontId="8" fillId="0" borderId="18" xfId="0" applyNumberFormat="1" applyFont="1" applyBorder="1" applyAlignment="1">
      <alignment horizontal="right" indent="2"/>
    </xf>
    <xf numFmtId="4" fontId="5" fillId="0" borderId="6" xfId="0" quotePrefix="1" applyNumberFormat="1" applyFont="1" applyBorder="1" applyAlignment="1">
      <alignment horizontal="right" indent="2"/>
    </xf>
    <xf numFmtId="0" fontId="117" fillId="47" borderId="7" xfId="15" applyFont="1" applyFill="1" applyBorder="1"/>
    <xf numFmtId="0" fontId="117" fillId="47" borderId="8" xfId="15" applyFont="1" applyFill="1" applyBorder="1" applyAlignment="1">
      <alignment horizontal="center"/>
    </xf>
    <xf numFmtId="0" fontId="117" fillId="47" borderId="5" xfId="15" applyFont="1" applyFill="1" applyBorder="1"/>
    <xf numFmtId="49" fontId="2" fillId="47" borderId="1" xfId="0" applyNumberFormat="1" applyFont="1" applyFill="1" applyBorder="1" applyAlignment="1">
      <alignment horizontal="left" indent="1"/>
    </xf>
    <xf numFmtId="3" fontId="2" fillId="47" borderId="1" xfId="0" applyNumberFormat="1" applyFont="1" applyFill="1" applyBorder="1" applyAlignment="1">
      <alignment horizontal="right" indent="1"/>
    </xf>
    <xf numFmtId="3" fontId="2" fillId="47" borderId="4" xfId="0" applyNumberFormat="1" applyFont="1" applyFill="1" applyBorder="1" applyAlignment="1">
      <alignment horizontal="right" indent="1"/>
    </xf>
    <xf numFmtId="0" fontId="117" fillId="47" borderId="1" xfId="15" applyFont="1" applyFill="1" applyBorder="1"/>
    <xf numFmtId="3" fontId="2" fillId="47" borderId="1" xfId="0" applyNumberFormat="1" applyFont="1" applyFill="1" applyBorder="1"/>
    <xf numFmtId="0" fontId="0" fillId="17" borderId="0" xfId="0" applyFill="1"/>
    <xf numFmtId="165" fontId="10" fillId="0" borderId="7" xfId="0" applyNumberFormat="1" applyFont="1" applyBorder="1"/>
    <xf numFmtId="165" fontId="10" fillId="0" borderId="8" xfId="0" applyNumberFormat="1" applyFont="1" applyBorder="1"/>
    <xf numFmtId="0" fontId="10" fillId="14" borderId="0" xfId="0" applyFont="1" applyFill="1"/>
    <xf numFmtId="0" fontId="88" fillId="3" borderId="4" xfId="0" applyFont="1" applyFill="1" applyBorder="1" applyAlignment="1">
      <alignment horizontal="center" vertical="center"/>
    </xf>
    <xf numFmtId="0" fontId="27" fillId="3" borderId="4" xfId="0" applyFont="1" applyFill="1" applyBorder="1" applyAlignment="1">
      <alignment horizontal="center" vertical="center"/>
    </xf>
    <xf numFmtId="0" fontId="26" fillId="0" borderId="0" xfId="0" applyFont="1" applyAlignment="1">
      <alignment horizontal="center"/>
    </xf>
    <xf numFmtId="0" fontId="67" fillId="0" borderId="106" xfId="0" applyFont="1" applyBorder="1" applyAlignment="1">
      <alignment horizontal="center" vertical="center" wrapText="1"/>
    </xf>
    <xf numFmtId="0" fontId="119" fillId="3" borderId="1" xfId="0" applyFont="1" applyFill="1" applyBorder="1" applyAlignment="1">
      <alignment horizontal="center" vertical="center" wrapText="1"/>
    </xf>
    <xf numFmtId="0" fontId="120" fillId="3" borderId="8" xfId="0" applyFont="1" applyFill="1" applyBorder="1" applyAlignment="1">
      <alignment horizontal="left" vertical="center" wrapText="1" indent="1"/>
    </xf>
    <xf numFmtId="164" fontId="120" fillId="0" borderId="8" xfId="0" applyNumberFormat="1" applyFont="1" applyBorder="1" applyAlignment="1">
      <alignment horizontal="right" vertical="center" wrapText="1" indent="3"/>
    </xf>
    <xf numFmtId="0" fontId="119" fillId="3" borderId="1" xfId="0" applyFont="1" applyFill="1" applyBorder="1" applyAlignment="1">
      <alignment horizontal="left" vertical="center" wrapText="1" indent="1"/>
    </xf>
    <xf numFmtId="164" fontId="119" fillId="0" borderId="1" xfId="0" applyNumberFormat="1" applyFont="1" applyBorder="1" applyAlignment="1">
      <alignment horizontal="right" vertical="center" wrapText="1" indent="3"/>
    </xf>
    <xf numFmtId="0" fontId="10" fillId="0" borderId="0" xfId="0" applyFont="1" applyFill="1"/>
    <xf numFmtId="0" fontId="122" fillId="3" borderId="118" xfId="0" applyNumberFormat="1" applyFont="1" applyFill="1" applyBorder="1" applyAlignment="1"/>
    <xf numFmtId="0" fontId="122" fillId="3" borderId="119" xfId="0" applyNumberFormat="1" applyFont="1" applyFill="1" applyBorder="1" applyAlignment="1">
      <alignment horizontal="center" wrapText="1"/>
    </xf>
    <xf numFmtId="0" fontId="122" fillId="3" borderId="138" xfId="0" applyNumberFormat="1" applyFont="1" applyFill="1" applyBorder="1" applyAlignment="1">
      <alignment horizontal="center" wrapText="1"/>
    </xf>
    <xf numFmtId="0" fontId="122" fillId="3" borderId="118" xfId="0" applyNumberFormat="1" applyFont="1" applyFill="1" applyBorder="1" applyAlignment="1">
      <alignment horizontal="center" wrapText="1"/>
    </xf>
    <xf numFmtId="0" fontId="122" fillId="3" borderId="120" xfId="0" applyNumberFormat="1" applyFont="1" applyFill="1" applyBorder="1" applyAlignment="1">
      <alignment horizontal="center" wrapText="1"/>
    </xf>
    <xf numFmtId="0" fontId="122" fillId="3" borderId="139" xfId="44" applyNumberFormat="1" applyFont="1" applyFill="1" applyBorder="1" applyAlignment="1"/>
    <xf numFmtId="165" fontId="122" fillId="0" borderId="140" xfId="44" applyNumberFormat="1" applyFont="1" applyFill="1" applyBorder="1" applyAlignment="1"/>
    <xf numFmtId="165" fontId="122" fillId="0" borderId="141" xfId="44" applyNumberFormat="1" applyFont="1" applyFill="1" applyBorder="1" applyAlignment="1"/>
    <xf numFmtId="165" fontId="122" fillId="0" borderId="139" xfId="44" applyNumberFormat="1" applyFont="1" applyFill="1" applyBorder="1" applyAlignment="1"/>
    <xf numFmtId="165" fontId="122" fillId="0" borderId="142" xfId="44" applyNumberFormat="1" applyFont="1" applyFill="1" applyBorder="1" applyAlignment="1"/>
    <xf numFmtId="0" fontId="122" fillId="22" borderId="139" xfId="44" applyNumberFormat="1" applyFont="1" applyFill="1" applyBorder="1" applyAlignment="1"/>
    <xf numFmtId="165" fontId="122" fillId="22" borderId="140" xfId="44" applyNumberFormat="1" applyFont="1" applyFill="1" applyBorder="1" applyAlignment="1"/>
    <xf numFmtId="165" fontId="122" fillId="22" borderId="141" xfId="44" applyNumberFormat="1" applyFont="1" applyFill="1" applyBorder="1" applyAlignment="1"/>
    <xf numFmtId="165" fontId="122" fillId="22" borderId="139" xfId="44" applyNumberFormat="1" applyFont="1" applyFill="1" applyBorder="1" applyAlignment="1"/>
    <xf numFmtId="165" fontId="122" fillId="22" borderId="142" xfId="44" applyNumberFormat="1" applyFont="1" applyFill="1" applyBorder="1" applyAlignment="1"/>
    <xf numFmtId="0" fontId="122" fillId="13" borderId="139" xfId="44" applyNumberFormat="1" applyFont="1" applyFill="1" applyBorder="1" applyAlignment="1"/>
    <xf numFmtId="165" fontId="122" fillId="13" borderId="140" xfId="44" applyNumberFormat="1" applyFont="1" applyFill="1" applyBorder="1" applyAlignment="1"/>
    <xf numFmtId="165" fontId="122" fillId="13" borderId="141" xfId="44" applyNumberFormat="1" applyFont="1" applyFill="1" applyBorder="1" applyAlignment="1"/>
    <xf numFmtId="165" fontId="122" fillId="13" borderId="139" xfId="44" applyNumberFormat="1" applyFont="1" applyFill="1" applyBorder="1" applyAlignment="1"/>
    <xf numFmtId="165" fontId="122" fillId="13" borderId="142" xfId="44" applyNumberFormat="1" applyFont="1" applyFill="1" applyBorder="1" applyAlignment="1"/>
    <xf numFmtId="0" fontId="122" fillId="0" borderId="142" xfId="44" applyNumberFormat="1" applyFont="1" applyFill="1" applyBorder="1" applyAlignment="1"/>
    <xf numFmtId="0" fontId="122" fillId="3" borderId="143" xfId="44" applyNumberFormat="1" applyFont="1" applyFill="1" applyBorder="1" applyAlignment="1"/>
    <xf numFmtId="165" fontId="122" fillId="0" borderId="144" xfId="44" applyNumberFormat="1" applyFont="1" applyFill="1" applyBorder="1" applyAlignment="1"/>
    <xf numFmtId="165" fontId="122" fillId="0" borderId="145" xfId="44" applyNumberFormat="1" applyFont="1" applyFill="1" applyBorder="1" applyAlignment="1"/>
    <xf numFmtId="165" fontId="122" fillId="0" borderId="143" xfId="44" applyNumberFormat="1" applyFont="1" applyFill="1" applyBorder="1" applyAlignment="1"/>
    <xf numFmtId="0" fontId="122" fillId="0" borderId="146" xfId="44" applyNumberFormat="1" applyFont="1" applyFill="1" applyBorder="1" applyAlignment="1"/>
    <xf numFmtId="0" fontId="123" fillId="0" borderId="0" xfId="0" applyNumberFormat="1" applyFont="1" applyFill="1" applyBorder="1" applyAlignment="1"/>
    <xf numFmtId="0" fontId="26" fillId="0" borderId="0" xfId="0" applyFont="1" applyFill="1" applyAlignment="1">
      <alignment horizontal="center"/>
    </xf>
    <xf numFmtId="0" fontId="2" fillId="0" borderId="0" xfId="0" applyFont="1" applyFill="1"/>
    <xf numFmtId="0" fontId="73" fillId="0" borderId="10" xfId="0" applyFont="1" applyBorder="1" applyAlignment="1">
      <alignment horizontal="right" indent="1"/>
    </xf>
    <xf numFmtId="0" fontId="73" fillId="0" borderId="0" xfId="0" applyFont="1" applyBorder="1" applyAlignment="1">
      <alignment horizontal="right" indent="1"/>
    </xf>
    <xf numFmtId="0" fontId="73" fillId="0" borderId="13" xfId="0" applyFont="1" applyBorder="1" applyAlignment="1">
      <alignment horizontal="right" indent="1"/>
    </xf>
    <xf numFmtId="0" fontId="67" fillId="55" borderId="108" xfId="0" applyFont="1" applyFill="1" applyBorder="1" applyAlignment="1">
      <alignment horizontal="center" vertical="center" wrapText="1"/>
    </xf>
    <xf numFmtId="0" fontId="67" fillId="55" borderId="12" xfId="0" applyFont="1" applyFill="1" applyBorder="1" applyAlignment="1">
      <alignment horizontal="center" vertical="center" wrapText="1"/>
    </xf>
    <xf numFmtId="0" fontId="67" fillId="55" borderId="103" xfId="0" applyFont="1" applyFill="1" applyBorder="1" applyAlignment="1">
      <alignment horizontal="center" vertical="center" wrapText="1"/>
    </xf>
    <xf numFmtId="0" fontId="67" fillId="55" borderId="105" xfId="0" applyFont="1" applyFill="1" applyBorder="1" applyAlignment="1">
      <alignment horizontal="center" vertical="center" wrapText="1"/>
    </xf>
    <xf numFmtId="3" fontId="10" fillId="0" borderId="84" xfId="0" applyNumberFormat="1" applyFont="1" applyBorder="1" applyAlignment="1">
      <alignment horizontal="center"/>
    </xf>
    <xf numFmtId="3" fontId="10" fillId="0" borderId="29" xfId="0" applyNumberFormat="1" applyFont="1" applyBorder="1" applyAlignment="1">
      <alignment horizontal="center"/>
    </xf>
    <xf numFmtId="4" fontId="125" fillId="56" borderId="121" xfId="0" applyNumberFormat="1" applyFont="1" applyFill="1" applyBorder="1" applyAlignment="1">
      <alignment horizontal="center" vertical="center"/>
    </xf>
    <xf numFmtId="4" fontId="125" fillId="56" borderId="121" xfId="0" applyNumberFormat="1" applyFont="1" applyFill="1" applyBorder="1" applyAlignment="1">
      <alignment vertical="center"/>
    </xf>
    <xf numFmtId="4" fontId="124" fillId="56" borderId="121" xfId="0" applyNumberFormat="1" applyFont="1" applyFill="1" applyBorder="1" applyAlignment="1">
      <alignment horizontal="center" vertical="center"/>
    </xf>
    <xf numFmtId="4" fontId="124" fillId="56" borderId="121" xfId="0" applyNumberFormat="1" applyFont="1" applyFill="1" applyBorder="1" applyAlignment="1">
      <alignment vertical="center"/>
    </xf>
    <xf numFmtId="0" fontId="125" fillId="3" borderId="133" xfId="0" applyFont="1" applyFill="1" applyBorder="1" applyAlignment="1">
      <alignment vertical="center" wrapText="1"/>
    </xf>
    <xf numFmtId="0" fontId="124" fillId="3" borderId="163" xfId="0" applyFont="1" applyFill="1" applyBorder="1" applyAlignment="1">
      <alignment horizontal="left" vertical="center" wrapText="1"/>
    </xf>
    <xf numFmtId="4" fontId="125" fillId="56" borderId="74" xfId="0" applyNumberFormat="1" applyFont="1" applyFill="1" applyBorder="1" applyAlignment="1">
      <alignment horizontal="center" vertical="center"/>
    </xf>
    <xf numFmtId="4" fontId="125" fillId="56" borderId="74" xfId="0" applyNumberFormat="1" applyFont="1" applyFill="1" applyBorder="1" applyAlignment="1">
      <alignment vertical="center"/>
    </xf>
    <xf numFmtId="0" fontId="124" fillId="3" borderId="134" xfId="0" applyFont="1" applyFill="1" applyBorder="1" applyAlignment="1">
      <alignment horizontal="center" vertical="center" wrapText="1"/>
    </xf>
    <xf numFmtId="0" fontId="124" fillId="3" borderId="82" xfId="0" applyFont="1" applyFill="1" applyBorder="1" applyAlignment="1">
      <alignment horizontal="center" vertical="center" wrapText="1"/>
    </xf>
    <xf numFmtId="0" fontId="125" fillId="3" borderId="15" xfId="0" applyFont="1" applyFill="1" applyBorder="1" applyAlignment="1">
      <alignment vertical="center" wrapText="1"/>
    </xf>
    <xf numFmtId="0" fontId="124" fillId="3" borderId="1" xfId="0" applyFont="1" applyFill="1" applyBorder="1" applyAlignment="1">
      <alignment horizontal="left" vertical="center" wrapText="1"/>
    </xf>
    <xf numFmtId="0" fontId="10" fillId="0" borderId="7" xfId="0" applyFont="1" applyFill="1" applyBorder="1" applyAlignment="1">
      <alignment horizontal="center"/>
    </xf>
    <xf numFmtId="0" fontId="10" fillId="0" borderId="8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/>
    </xf>
    <xf numFmtId="0" fontId="29" fillId="0" borderId="0" xfId="12" applyFont="1" applyFill="1" applyBorder="1" applyAlignment="1">
      <alignment horizontal="center"/>
    </xf>
    <xf numFmtId="3" fontId="10" fillId="0" borderId="61" xfId="0" applyNumberFormat="1" applyFont="1" applyBorder="1" applyAlignment="1">
      <alignment horizontal="center"/>
    </xf>
    <xf numFmtId="3" fontId="10" fillId="0" borderId="96" xfId="0" applyNumberFormat="1" applyFont="1" applyBorder="1" applyAlignment="1">
      <alignment horizontal="center"/>
    </xf>
    <xf numFmtId="3" fontId="10" fillId="0" borderId="43" xfId="0" applyNumberFormat="1" applyFont="1" applyBorder="1" applyAlignment="1">
      <alignment horizontal="center"/>
    </xf>
    <xf numFmtId="3" fontId="10" fillId="0" borderId="12" xfId="0" applyNumberFormat="1" applyFont="1" applyBorder="1" applyAlignment="1">
      <alignment horizontal="center"/>
    </xf>
    <xf numFmtId="0" fontId="47" fillId="0" borderId="0" xfId="2" applyFont="1" applyAlignment="1">
      <alignment horizontal="center" vertical="center"/>
    </xf>
    <xf numFmtId="0" fontId="126" fillId="0" borderId="0" xfId="2" applyFont="1" applyBorder="1" applyAlignment="1">
      <alignment horizontal="center" vertical="center"/>
    </xf>
    <xf numFmtId="3" fontId="60" fillId="14" borderId="39" xfId="2" applyNumberFormat="1" applyFont="1" applyFill="1" applyBorder="1" applyAlignment="1">
      <alignment horizontal="right" indent="1"/>
    </xf>
    <xf numFmtId="3" fontId="60" fillId="14" borderId="50" xfId="2" applyNumberFormat="1" applyFont="1" applyFill="1" applyBorder="1" applyAlignment="1">
      <alignment horizontal="right" indent="1"/>
    </xf>
    <xf numFmtId="0" fontId="58" fillId="3" borderId="164" xfId="2" applyFont="1" applyFill="1" applyBorder="1" applyAlignment="1">
      <alignment horizontal="left" indent="1"/>
    </xf>
    <xf numFmtId="3" fontId="60" fillId="0" borderId="165" xfId="2" applyNumberFormat="1" applyFont="1" applyFill="1" applyBorder="1" applyAlignment="1">
      <alignment horizontal="right" indent="1"/>
    </xf>
    <xf numFmtId="3" fontId="60" fillId="0" borderId="132" xfId="2" applyNumberFormat="1" applyFont="1" applyFill="1" applyBorder="1" applyAlignment="1">
      <alignment horizontal="right" indent="1"/>
    </xf>
    <xf numFmtId="3" fontId="60" fillId="14" borderId="165" xfId="2" applyNumberFormat="1" applyFont="1" applyFill="1" applyBorder="1" applyAlignment="1">
      <alignment horizontal="right" indent="1"/>
    </xf>
    <xf numFmtId="3" fontId="60" fillId="14" borderId="132" xfId="2" applyNumberFormat="1" applyFont="1" applyFill="1" applyBorder="1" applyAlignment="1">
      <alignment horizontal="right" indent="1"/>
    </xf>
    <xf numFmtId="3" fontId="60" fillId="0" borderId="122" xfId="2" applyNumberFormat="1" applyFont="1" applyFill="1" applyBorder="1" applyAlignment="1">
      <alignment horizontal="right" indent="1"/>
    </xf>
    <xf numFmtId="3" fontId="60" fillId="14" borderId="46" xfId="2" applyNumberFormat="1" applyFont="1" applyFill="1" applyBorder="1" applyAlignment="1">
      <alignment horizontal="right" indent="1"/>
    </xf>
    <xf numFmtId="3" fontId="60" fillId="14" borderId="64" xfId="2" applyNumberFormat="1" applyFont="1" applyFill="1" applyBorder="1" applyAlignment="1">
      <alignment horizontal="right" indent="1"/>
    </xf>
    <xf numFmtId="0" fontId="58" fillId="3" borderId="164" xfId="12" applyFont="1" applyFill="1" applyBorder="1" applyAlignment="1">
      <alignment horizontal="left" indent="1"/>
    </xf>
    <xf numFmtId="3" fontId="80" fillId="0" borderId="165" xfId="12" applyNumberFormat="1" applyFont="1" applyFill="1" applyBorder="1" applyAlignment="1">
      <alignment horizontal="right" indent="1"/>
    </xf>
    <xf numFmtId="3" fontId="80" fillId="0" borderId="132" xfId="12" applyNumberFormat="1" applyFont="1" applyFill="1" applyBorder="1" applyAlignment="1">
      <alignment horizontal="right" indent="1"/>
    </xf>
    <xf numFmtId="3" fontId="80" fillId="0" borderId="166" xfId="12" applyNumberFormat="1" applyFont="1" applyFill="1" applyBorder="1" applyAlignment="1">
      <alignment horizontal="right" indent="1"/>
    </xf>
    <xf numFmtId="3" fontId="80" fillId="0" borderId="122" xfId="12" applyNumberFormat="1" applyFont="1" applyFill="1" applyBorder="1" applyAlignment="1">
      <alignment horizontal="right" indent="1"/>
    </xf>
    <xf numFmtId="0" fontId="0" fillId="0" borderId="8" xfId="0" applyBorder="1" applyAlignment="1">
      <alignment vertical="top"/>
    </xf>
    <xf numFmtId="0" fontId="0" fillId="0" borderId="5" xfId="0" applyBorder="1" applyAlignment="1">
      <alignment vertical="top"/>
    </xf>
    <xf numFmtId="0" fontId="10" fillId="14" borderId="0" xfId="0" applyFont="1" applyFill="1" applyAlignment="1">
      <alignment horizontal="left"/>
    </xf>
    <xf numFmtId="0" fontId="48" fillId="14" borderId="0" xfId="0" applyFont="1" applyFill="1" applyAlignment="1">
      <alignment horizontal="center" vertical="center"/>
    </xf>
    <xf numFmtId="0" fontId="52" fillId="0" borderId="0" xfId="0" applyFont="1" applyAlignment="1">
      <alignment horizontal="center"/>
    </xf>
    <xf numFmtId="3" fontId="0" fillId="0" borderId="7" xfId="0" applyNumberFormat="1" applyFill="1" applyBorder="1" applyAlignment="1">
      <alignment horizontal="center" vertical="top" wrapText="1"/>
    </xf>
    <xf numFmtId="0" fontId="0" fillId="0" borderId="8" xfId="0" applyBorder="1" applyAlignment="1">
      <alignment vertical="top"/>
    </xf>
    <xf numFmtId="0" fontId="0" fillId="0" borderId="5" xfId="0" applyBorder="1" applyAlignment="1">
      <alignment vertical="top"/>
    </xf>
    <xf numFmtId="0" fontId="0" fillId="0" borderId="11" xfId="0" applyFill="1" applyBorder="1" applyAlignment="1">
      <alignment horizontal="center" vertical="center" wrapText="1"/>
    </xf>
    <xf numFmtId="0" fontId="0" fillId="0" borderId="14" xfId="0" applyFill="1" applyBorder="1" applyAlignment="1">
      <alignment horizontal="center" vertical="center" wrapText="1"/>
    </xf>
    <xf numFmtId="0" fontId="0" fillId="0" borderId="14" xfId="0" applyBorder="1" applyAlignment="1"/>
    <xf numFmtId="3" fontId="0" fillId="0" borderId="14" xfId="0" applyNumberFormat="1" applyFill="1" applyBorder="1" applyAlignment="1">
      <alignment horizontal="center" vertical="top" wrapText="1"/>
    </xf>
    <xf numFmtId="0" fontId="0" fillId="0" borderId="0" xfId="0" applyBorder="1" applyAlignment="1">
      <alignment vertical="top"/>
    </xf>
    <xf numFmtId="0" fontId="0" fillId="0" borderId="6" xfId="0" applyBorder="1" applyAlignment="1">
      <alignment vertical="top"/>
    </xf>
    <xf numFmtId="0" fontId="85" fillId="3" borderId="18" xfId="0" applyFont="1" applyFill="1" applyBorder="1" applyAlignment="1">
      <alignment horizontal="center" vertical="center" wrapText="1"/>
    </xf>
    <xf numFmtId="0" fontId="85" fillId="3" borderId="13" xfId="0" applyFont="1" applyFill="1" applyBorder="1" applyAlignment="1">
      <alignment horizontal="center" vertical="center" wrapText="1"/>
    </xf>
    <xf numFmtId="0" fontId="84" fillId="3" borderId="7" xfId="0" applyFont="1" applyFill="1" applyBorder="1" applyAlignment="1">
      <alignment horizontal="center" vertical="center"/>
    </xf>
    <xf numFmtId="0" fontId="84" fillId="3" borderId="8" xfId="0" applyFont="1" applyFill="1" applyBorder="1" applyAlignment="1">
      <alignment horizontal="center" vertical="center"/>
    </xf>
    <xf numFmtId="2" fontId="84" fillId="3" borderId="7" xfId="0" applyNumberFormat="1" applyFont="1" applyFill="1" applyBorder="1" applyAlignment="1">
      <alignment horizontal="center" vertical="center" wrapText="1"/>
    </xf>
    <xf numFmtId="2" fontId="84" fillId="3" borderId="8" xfId="0" applyNumberFormat="1" applyFont="1" applyFill="1" applyBorder="1" applyAlignment="1">
      <alignment horizontal="center" vertical="center" wrapText="1"/>
    </xf>
    <xf numFmtId="0" fontId="85" fillId="3" borderId="7" xfId="0" applyFont="1" applyFill="1" applyBorder="1" applyAlignment="1">
      <alignment horizontal="center" vertical="center" wrapText="1"/>
    </xf>
    <xf numFmtId="0" fontId="85" fillId="3" borderId="8" xfId="0" applyFont="1" applyFill="1" applyBorder="1" applyAlignment="1">
      <alignment horizontal="center" vertical="center" wrapText="1"/>
    </xf>
    <xf numFmtId="0" fontId="83" fillId="0" borderId="6" xfId="0" applyFont="1" applyBorder="1" applyAlignment="1">
      <alignment horizontal="center" vertical="center"/>
    </xf>
    <xf numFmtId="0" fontId="88" fillId="3" borderId="7" xfId="0" applyFont="1" applyFill="1" applyBorder="1" applyAlignment="1">
      <alignment horizontal="center" vertical="center" wrapText="1"/>
    </xf>
    <xf numFmtId="0" fontId="88" fillId="3" borderId="5" xfId="0" applyFont="1" applyFill="1" applyBorder="1" applyAlignment="1">
      <alignment horizontal="center" vertical="center" wrapText="1"/>
    </xf>
    <xf numFmtId="0" fontId="88" fillId="3" borderId="2" xfId="0" applyFont="1" applyFill="1" applyBorder="1" applyAlignment="1">
      <alignment horizontal="center" vertical="center"/>
    </xf>
    <xf numFmtId="0" fontId="88" fillId="3" borderId="3" xfId="0" applyFont="1" applyFill="1" applyBorder="1" applyAlignment="1">
      <alignment horizontal="center" vertical="center"/>
    </xf>
    <xf numFmtId="0" fontId="88" fillId="3" borderId="4" xfId="0" applyFont="1" applyFill="1" applyBorder="1" applyAlignment="1">
      <alignment horizontal="center" vertical="center"/>
    </xf>
    <xf numFmtId="0" fontId="88" fillId="3" borderId="11" xfId="0" applyFont="1" applyFill="1" applyBorder="1" applyAlignment="1">
      <alignment horizontal="center" vertical="center" wrapText="1"/>
    </xf>
    <xf numFmtId="0" fontId="88" fillId="3" borderId="14" xfId="0" applyFont="1" applyFill="1" applyBorder="1" applyAlignment="1">
      <alignment horizontal="center" vertical="center" wrapText="1"/>
    </xf>
    <xf numFmtId="0" fontId="88" fillId="3" borderId="18" xfId="0" applyFont="1" applyFill="1" applyBorder="1" applyAlignment="1">
      <alignment horizontal="center" vertical="center" wrapText="1"/>
    </xf>
    <xf numFmtId="0" fontId="87" fillId="0" borderId="0" xfId="0" applyFont="1" applyBorder="1" applyAlignment="1">
      <alignment horizontal="center" vertical="center"/>
    </xf>
    <xf numFmtId="0" fontId="88" fillId="3" borderId="2" xfId="0" applyFont="1" applyFill="1" applyBorder="1" applyAlignment="1">
      <alignment horizontal="center" vertical="center" wrapText="1"/>
    </xf>
    <xf numFmtId="0" fontId="88" fillId="3" borderId="3" xfId="0" applyFont="1" applyFill="1" applyBorder="1" applyAlignment="1">
      <alignment horizontal="center" vertical="center" wrapText="1"/>
    </xf>
    <xf numFmtId="0" fontId="88" fillId="3" borderId="4" xfId="0" applyFont="1" applyFill="1" applyBorder="1" applyAlignment="1">
      <alignment horizontal="center" vertical="center" wrapText="1"/>
    </xf>
    <xf numFmtId="0" fontId="24" fillId="0" borderId="0" xfId="0" applyFont="1" applyBorder="1" applyAlignment="1">
      <alignment horizontal="center" vertical="center"/>
    </xf>
    <xf numFmtId="0" fontId="27" fillId="3" borderId="7" xfId="0" applyFont="1" applyFill="1" applyBorder="1" applyAlignment="1">
      <alignment horizontal="center" vertical="center"/>
    </xf>
    <xf numFmtId="0" fontId="27" fillId="3" borderId="5" xfId="0" applyFont="1" applyFill="1" applyBorder="1" applyAlignment="1">
      <alignment horizontal="center" vertical="center"/>
    </xf>
    <xf numFmtId="0" fontId="27" fillId="3" borderId="2" xfId="0" applyFont="1" applyFill="1" applyBorder="1" applyAlignment="1">
      <alignment horizontal="center" vertical="center"/>
    </xf>
    <xf numFmtId="0" fontId="27" fillId="3" borderId="3" xfId="0" applyFont="1" applyFill="1" applyBorder="1" applyAlignment="1">
      <alignment horizontal="center" vertical="center"/>
    </xf>
    <xf numFmtId="0" fontId="27" fillId="3" borderId="4" xfId="0" applyFont="1" applyFill="1" applyBorder="1" applyAlignment="1">
      <alignment horizontal="center" vertical="center"/>
    </xf>
    <xf numFmtId="0" fontId="27" fillId="3" borderId="11" xfId="0" applyFont="1" applyFill="1" applyBorder="1" applyAlignment="1">
      <alignment horizontal="center" vertical="center" wrapText="1"/>
    </xf>
    <xf numFmtId="0" fontId="27" fillId="3" borderId="14" xfId="0" applyFont="1" applyFill="1" applyBorder="1" applyAlignment="1">
      <alignment horizontal="center" vertical="center" wrapText="1"/>
    </xf>
    <xf numFmtId="0" fontId="27" fillId="3" borderId="18" xfId="0" applyFont="1" applyFill="1" applyBorder="1" applyAlignment="1">
      <alignment horizontal="center" vertical="center" wrapText="1"/>
    </xf>
    <xf numFmtId="0" fontId="121" fillId="0" borderId="6" xfId="0" applyFont="1" applyBorder="1" applyAlignment="1">
      <alignment horizontal="center" vertical="center"/>
    </xf>
    <xf numFmtId="0" fontId="26" fillId="0" borderId="0" xfId="0" applyFont="1" applyAlignment="1">
      <alignment horizontal="center"/>
    </xf>
    <xf numFmtId="0" fontId="0" fillId="0" borderId="0" xfId="0" applyAlignment="1">
      <alignment horizontal="left" wrapText="1"/>
    </xf>
    <xf numFmtId="0" fontId="30" fillId="3" borderId="97" xfId="0" applyFont="1" applyFill="1" applyBorder="1" applyAlignment="1">
      <alignment horizontal="center" vertical="center"/>
    </xf>
    <xf numFmtId="0" fontId="30" fillId="3" borderId="8" xfId="0" applyFont="1" applyFill="1" applyBorder="1" applyAlignment="1">
      <alignment horizontal="center" vertical="center"/>
    </xf>
    <xf numFmtId="0" fontId="30" fillId="3" borderId="15" xfId="0" applyFont="1" applyFill="1" applyBorder="1" applyAlignment="1">
      <alignment horizontal="center" vertical="center"/>
    </xf>
    <xf numFmtId="0" fontId="79" fillId="3" borderId="11" xfId="0" applyFont="1" applyFill="1" applyBorder="1" applyAlignment="1">
      <alignment horizontal="center" vertical="center"/>
    </xf>
    <xf numFmtId="0" fontId="79" fillId="3" borderId="18" xfId="0" applyFont="1" applyFill="1" applyBorder="1" applyAlignment="1">
      <alignment horizontal="center" vertical="center"/>
    </xf>
    <xf numFmtId="0" fontId="56" fillId="20" borderId="11" xfId="0" applyFont="1" applyFill="1" applyBorder="1" applyAlignment="1">
      <alignment horizontal="center" vertical="center" wrapText="1"/>
    </xf>
    <xf numFmtId="0" fontId="56" fillId="20" borderId="14" xfId="0" applyFont="1" applyFill="1" applyBorder="1" applyAlignment="1">
      <alignment horizontal="center" vertical="center" wrapText="1"/>
    </xf>
    <xf numFmtId="0" fontId="56" fillId="20" borderId="18" xfId="0" applyFont="1" applyFill="1" applyBorder="1" applyAlignment="1">
      <alignment horizontal="center" vertical="center" wrapText="1"/>
    </xf>
    <xf numFmtId="0" fontId="30" fillId="3" borderId="5" xfId="0" applyFont="1" applyFill="1" applyBorder="1" applyAlignment="1">
      <alignment horizontal="center" vertical="center"/>
    </xf>
    <xf numFmtId="0" fontId="56" fillId="0" borderId="0" xfId="0" applyFont="1" applyAlignment="1">
      <alignment horizontal="center"/>
    </xf>
    <xf numFmtId="0" fontId="76" fillId="20" borderId="61" xfId="0" applyFont="1" applyFill="1" applyBorder="1" applyAlignment="1">
      <alignment horizontal="center" vertical="center" wrapText="1"/>
    </xf>
    <xf numFmtId="0" fontId="76" fillId="20" borderId="73" xfId="0" applyFont="1" applyFill="1" applyBorder="1" applyAlignment="1">
      <alignment horizontal="center" vertical="center" wrapText="1"/>
    </xf>
    <xf numFmtId="0" fontId="48" fillId="20" borderId="61" xfId="0" applyFont="1" applyFill="1" applyBorder="1" applyAlignment="1">
      <alignment horizontal="center" vertical="center" wrapText="1"/>
    </xf>
    <xf numFmtId="0" fontId="48" fillId="20" borderId="73" xfId="0" applyFont="1" applyFill="1" applyBorder="1" applyAlignment="1">
      <alignment horizontal="center" vertical="center" wrapText="1"/>
    </xf>
    <xf numFmtId="0" fontId="48" fillId="20" borderId="96" xfId="0" applyFont="1" applyFill="1" applyBorder="1" applyAlignment="1">
      <alignment horizontal="center" vertical="center" wrapText="1"/>
    </xf>
    <xf numFmtId="0" fontId="30" fillId="3" borderId="2" xfId="0" applyFont="1" applyFill="1" applyBorder="1" applyAlignment="1">
      <alignment horizontal="center" vertical="center" wrapText="1"/>
    </xf>
    <xf numFmtId="0" fontId="30" fillId="3" borderId="4" xfId="0" applyFont="1" applyFill="1" applyBorder="1" applyAlignment="1">
      <alignment horizontal="center" vertical="center" wrapText="1"/>
    </xf>
    <xf numFmtId="0" fontId="76" fillId="20" borderId="2" xfId="0" applyFont="1" applyFill="1" applyBorder="1" applyAlignment="1">
      <alignment horizontal="center" vertical="center"/>
    </xf>
    <xf numFmtId="0" fontId="76" fillId="20" borderId="14" xfId="0" applyFont="1" applyFill="1" applyBorder="1" applyAlignment="1">
      <alignment horizontal="center" vertical="center"/>
    </xf>
    <xf numFmtId="0" fontId="76" fillId="20" borderId="4" xfId="0" applyFont="1" applyFill="1" applyBorder="1" applyAlignment="1">
      <alignment horizontal="center" vertical="center"/>
    </xf>
    <xf numFmtId="0" fontId="31" fillId="3" borderId="8" xfId="0" applyFont="1" applyFill="1" applyBorder="1" applyAlignment="1">
      <alignment horizontal="left" vertical="center" wrapText="1"/>
    </xf>
    <xf numFmtId="0" fontId="31" fillId="3" borderId="5" xfId="0" applyFont="1" applyFill="1" applyBorder="1" applyAlignment="1">
      <alignment horizontal="left" vertical="center" wrapText="1"/>
    </xf>
    <xf numFmtId="0" fontId="76" fillId="20" borderId="2" xfId="0" applyFont="1" applyFill="1" applyBorder="1" applyAlignment="1">
      <alignment horizontal="center" vertical="center" wrapText="1"/>
    </xf>
    <xf numFmtId="0" fontId="76" fillId="20" borderId="3" xfId="0" applyFont="1" applyFill="1" applyBorder="1" applyAlignment="1">
      <alignment horizontal="center" vertical="center" wrapText="1"/>
    </xf>
    <xf numFmtId="0" fontId="76" fillId="20" borderId="4" xfId="0" applyFont="1" applyFill="1" applyBorder="1" applyAlignment="1">
      <alignment horizontal="center" vertical="center" wrapText="1"/>
    </xf>
    <xf numFmtId="0" fontId="30" fillId="3" borderId="7" xfId="0" applyFont="1" applyFill="1" applyBorder="1" applyAlignment="1">
      <alignment horizontal="justify" vertical="center" wrapText="1"/>
    </xf>
    <xf numFmtId="0" fontId="30" fillId="3" borderId="15" xfId="0" applyFont="1" applyFill="1" applyBorder="1" applyAlignment="1">
      <alignment horizontal="justify" vertical="center" wrapText="1"/>
    </xf>
    <xf numFmtId="0" fontId="31" fillId="3" borderId="97" xfId="0" applyFont="1" applyFill="1" applyBorder="1" applyAlignment="1">
      <alignment horizontal="left" vertical="center" wrapText="1"/>
    </xf>
    <xf numFmtId="0" fontId="31" fillId="3" borderId="15" xfId="0" applyFont="1" applyFill="1" applyBorder="1" applyAlignment="1">
      <alignment horizontal="left" vertical="center" wrapText="1"/>
    </xf>
    <xf numFmtId="0" fontId="98" fillId="0" borderId="0" xfId="0" applyFont="1" applyAlignment="1">
      <alignment horizontal="center" vertical="center" wrapText="1"/>
    </xf>
    <xf numFmtId="0" fontId="99" fillId="48" borderId="99" xfId="0" applyFont="1" applyFill="1" applyBorder="1" applyAlignment="1">
      <alignment horizontal="center" vertical="center" wrapText="1"/>
    </xf>
    <xf numFmtId="0" fontId="99" fillId="48" borderId="100" xfId="0" applyFont="1" applyFill="1" applyBorder="1" applyAlignment="1">
      <alignment horizontal="center" vertical="center" wrapText="1"/>
    </xf>
    <xf numFmtId="0" fontId="99" fillId="48" borderId="147" xfId="0" applyFont="1" applyFill="1" applyBorder="1" applyAlignment="1">
      <alignment horizontal="center" vertical="center" wrapText="1"/>
    </xf>
    <xf numFmtId="0" fontId="67" fillId="49" borderId="109" xfId="0" applyFont="1" applyFill="1" applyBorder="1" applyAlignment="1">
      <alignment horizontal="center" vertical="center" wrapText="1"/>
    </xf>
    <xf numFmtId="0" fontId="67" fillId="49" borderId="110" xfId="0" applyFont="1" applyFill="1" applyBorder="1" applyAlignment="1">
      <alignment horizontal="center" vertical="center" wrapText="1"/>
    </xf>
    <xf numFmtId="0" fontId="67" fillId="49" borderId="112" xfId="0" applyFont="1" applyFill="1" applyBorder="1" applyAlignment="1">
      <alignment horizontal="center" vertical="center" wrapText="1"/>
    </xf>
    <xf numFmtId="0" fontId="67" fillId="49" borderId="149" xfId="0" applyFont="1" applyFill="1" applyBorder="1" applyAlignment="1">
      <alignment horizontal="center" vertical="center" wrapText="1"/>
    </xf>
    <xf numFmtId="0" fontId="67" fillId="49" borderId="150" xfId="0" applyFont="1" applyFill="1" applyBorder="1" applyAlignment="1">
      <alignment horizontal="center" vertical="center" wrapText="1"/>
    </xf>
    <xf numFmtId="0" fontId="67" fillId="49" borderId="151" xfId="0" applyFont="1" applyFill="1" applyBorder="1" applyAlignment="1">
      <alignment horizontal="center" vertical="center" wrapText="1"/>
    </xf>
    <xf numFmtId="0" fontId="67" fillId="0" borderId="117" xfId="0" applyFont="1" applyBorder="1" applyAlignment="1">
      <alignment horizontal="center" vertical="center" wrapText="1"/>
    </xf>
    <xf numFmtId="0" fontId="67" fillId="0" borderId="152" xfId="0" applyFont="1" applyBorder="1" applyAlignment="1">
      <alignment horizontal="center" vertical="center" wrapText="1"/>
    </xf>
    <xf numFmtId="0" fontId="67" fillId="49" borderId="115" xfId="0" applyFont="1" applyFill="1" applyBorder="1" applyAlignment="1">
      <alignment horizontal="center" vertical="center" wrapText="1"/>
    </xf>
    <xf numFmtId="0" fontId="67" fillId="49" borderId="148" xfId="0" applyFont="1" applyFill="1" applyBorder="1" applyAlignment="1">
      <alignment horizontal="center" vertical="center" wrapText="1"/>
    </xf>
    <xf numFmtId="0" fontId="67" fillId="49" borderId="111" xfId="0" applyFont="1" applyFill="1" applyBorder="1" applyAlignment="1">
      <alignment horizontal="center" vertical="center" wrapText="1"/>
    </xf>
    <xf numFmtId="0" fontId="67" fillId="49" borderId="153" xfId="0" applyFont="1" applyFill="1" applyBorder="1" applyAlignment="1">
      <alignment horizontal="center" vertical="center" wrapText="1"/>
    </xf>
    <xf numFmtId="0" fontId="67" fillId="51" borderId="113" xfId="0" applyFont="1" applyFill="1" applyBorder="1" applyAlignment="1">
      <alignment horizontal="center" vertical="center" wrapText="1"/>
    </xf>
    <xf numFmtId="0" fontId="67" fillId="51" borderId="14" xfId="0" applyFont="1" applyFill="1" applyBorder="1" applyAlignment="1">
      <alignment horizontal="center" vertical="center" wrapText="1"/>
    </xf>
    <xf numFmtId="0" fontId="67" fillId="51" borderId="18" xfId="0" applyFont="1" applyFill="1" applyBorder="1" applyAlignment="1">
      <alignment horizontal="center" vertical="center" wrapText="1"/>
    </xf>
    <xf numFmtId="0" fontId="67" fillId="51" borderId="101" xfId="0" applyFont="1" applyFill="1" applyBorder="1" applyAlignment="1">
      <alignment horizontal="center" vertical="center" wrapText="1"/>
    </xf>
    <xf numFmtId="0" fontId="67" fillId="51" borderId="0" xfId="0" applyFont="1" applyFill="1" applyBorder="1" applyAlignment="1">
      <alignment horizontal="center" vertical="center" wrapText="1"/>
    </xf>
    <xf numFmtId="0" fontId="67" fillId="51" borderId="13" xfId="0" applyFont="1" applyFill="1" applyBorder="1" applyAlignment="1">
      <alignment horizontal="center" vertical="center" wrapText="1"/>
    </xf>
    <xf numFmtId="0" fontId="67" fillId="51" borderId="103" xfId="0" applyFont="1" applyFill="1" applyBorder="1" applyAlignment="1">
      <alignment horizontal="center" vertical="center" wrapText="1"/>
    </xf>
    <xf numFmtId="0" fontId="67" fillId="51" borderId="104" xfId="0" applyFont="1" applyFill="1" applyBorder="1" applyAlignment="1">
      <alignment horizontal="center" vertical="center" wrapText="1"/>
    </xf>
    <xf numFmtId="0" fontId="67" fillId="51" borderId="105" xfId="0" applyFont="1" applyFill="1" applyBorder="1" applyAlignment="1">
      <alignment horizontal="center" vertical="center" wrapText="1"/>
    </xf>
    <xf numFmtId="0" fontId="67" fillId="0" borderId="156" xfId="0" applyFont="1" applyBorder="1" applyAlignment="1">
      <alignment horizontal="center" vertical="center" wrapText="1"/>
    </xf>
    <xf numFmtId="0" fontId="67" fillId="0" borderId="8" xfId="0" applyFont="1" applyBorder="1" applyAlignment="1">
      <alignment horizontal="center" vertical="center" wrapText="1"/>
    </xf>
    <xf numFmtId="0" fontId="67" fillId="51" borderId="2" xfId="0" applyFont="1" applyFill="1" applyBorder="1" applyAlignment="1">
      <alignment horizontal="center" vertical="center" wrapText="1"/>
    </xf>
    <xf numFmtId="0" fontId="67" fillId="51" borderId="155" xfId="0" applyFont="1" applyFill="1" applyBorder="1" applyAlignment="1">
      <alignment horizontal="center" vertical="center" wrapText="1"/>
    </xf>
    <xf numFmtId="0" fontId="99" fillId="50" borderId="99" xfId="0" applyFont="1" applyFill="1" applyBorder="1" applyAlignment="1">
      <alignment horizontal="center" vertical="center" wrapText="1"/>
    </xf>
    <xf numFmtId="0" fontId="99" fillId="50" borderId="100" xfId="0" applyFont="1" applyFill="1" applyBorder="1" applyAlignment="1">
      <alignment horizontal="center" vertical="center" wrapText="1"/>
    </xf>
    <xf numFmtId="0" fontId="99" fillId="50" borderId="147" xfId="0" applyFont="1" applyFill="1" applyBorder="1" applyAlignment="1">
      <alignment horizontal="center" vertical="center" wrapText="1"/>
    </xf>
    <xf numFmtId="0" fontId="67" fillId="51" borderId="109" xfId="0" applyFont="1" applyFill="1" applyBorder="1" applyAlignment="1">
      <alignment horizontal="center" vertical="center" wrapText="1"/>
    </xf>
    <xf numFmtId="0" fontId="67" fillId="51" borderId="110" xfId="0" applyFont="1" applyFill="1" applyBorder="1" applyAlignment="1">
      <alignment horizontal="center" vertical="center" wrapText="1"/>
    </xf>
    <xf numFmtId="0" fontId="67" fillId="51" borderId="112" xfId="0" applyFont="1" applyFill="1" applyBorder="1" applyAlignment="1">
      <alignment horizontal="center" vertical="center" wrapText="1"/>
    </xf>
    <xf numFmtId="0" fontId="67" fillId="51" borderId="107" xfId="0" applyFont="1" applyFill="1" applyBorder="1" applyAlignment="1">
      <alignment horizontal="center" vertical="center" wrapText="1"/>
    </xf>
    <xf numFmtId="0" fontId="67" fillId="51" borderId="6" xfId="0" applyFont="1" applyFill="1" applyBorder="1" applyAlignment="1">
      <alignment horizontal="center" vertical="center" wrapText="1"/>
    </xf>
    <xf numFmtId="0" fontId="67" fillId="51" borderId="12" xfId="0" applyFont="1" applyFill="1" applyBorder="1" applyAlignment="1">
      <alignment horizontal="center" vertical="center" wrapText="1"/>
    </xf>
    <xf numFmtId="0" fontId="67" fillId="0" borderId="154" xfId="0" applyFont="1" applyBorder="1" applyAlignment="1">
      <alignment horizontal="center" vertical="center" wrapText="1"/>
    </xf>
    <xf numFmtId="0" fontId="67" fillId="51" borderId="115" xfId="0" applyFont="1" applyFill="1" applyBorder="1" applyAlignment="1">
      <alignment horizontal="center" vertical="center" wrapText="1"/>
    </xf>
    <xf numFmtId="0" fontId="67" fillId="51" borderId="148" xfId="0" applyFont="1" applyFill="1" applyBorder="1" applyAlignment="1">
      <alignment horizontal="center" vertical="center" wrapText="1"/>
    </xf>
    <xf numFmtId="0" fontId="67" fillId="51" borderId="99" xfId="0" applyFont="1" applyFill="1" applyBorder="1" applyAlignment="1">
      <alignment horizontal="center" vertical="center" wrapText="1"/>
    </xf>
    <xf numFmtId="0" fontId="67" fillId="51" borderId="100" xfId="0" applyFont="1" applyFill="1" applyBorder="1" applyAlignment="1">
      <alignment horizontal="center" vertical="center" wrapText="1"/>
    </xf>
    <xf numFmtId="0" fontId="67" fillId="51" borderId="157" xfId="0" applyFont="1" applyFill="1" applyBorder="1" applyAlignment="1">
      <alignment horizontal="center" vertical="center" wrapText="1"/>
    </xf>
    <xf numFmtId="0" fontId="67" fillId="0" borderId="158" xfId="0" applyFont="1" applyBorder="1" applyAlignment="1">
      <alignment horizontal="center" vertical="center" wrapText="1"/>
    </xf>
    <xf numFmtId="0" fontId="67" fillId="0" borderId="104" xfId="0" applyFont="1" applyBorder="1" applyAlignment="1">
      <alignment horizontal="center" vertical="center" wrapText="1"/>
    </xf>
    <xf numFmtId="0" fontId="67" fillId="0" borderId="159" xfId="0" applyFont="1" applyBorder="1" applyAlignment="1">
      <alignment horizontal="center" vertical="center" wrapText="1"/>
    </xf>
    <xf numFmtId="0" fontId="99" fillId="52" borderId="99" xfId="0" applyFont="1" applyFill="1" applyBorder="1" applyAlignment="1">
      <alignment horizontal="center" vertical="center" wrapText="1"/>
    </xf>
    <xf numFmtId="0" fontId="99" fillId="52" borderId="100" xfId="0" applyFont="1" applyFill="1" applyBorder="1" applyAlignment="1">
      <alignment horizontal="center" vertical="center" wrapText="1"/>
    </xf>
    <xf numFmtId="0" fontId="99" fillId="52" borderId="147" xfId="0" applyFont="1" applyFill="1" applyBorder="1" applyAlignment="1">
      <alignment horizontal="center" vertical="center" wrapText="1"/>
    </xf>
    <xf numFmtId="0" fontId="67" fillId="53" borderId="114" xfId="0" applyFont="1" applyFill="1" applyBorder="1" applyAlignment="1">
      <alignment horizontal="center" vertical="center" wrapText="1"/>
    </xf>
    <xf numFmtId="0" fontId="67" fillId="53" borderId="148" xfId="0" applyFont="1" applyFill="1" applyBorder="1" applyAlignment="1">
      <alignment horizontal="center" vertical="center" wrapText="1"/>
    </xf>
    <xf numFmtId="0" fontId="67" fillId="53" borderId="160" xfId="0" applyFont="1" applyFill="1" applyBorder="1" applyAlignment="1">
      <alignment horizontal="center" vertical="center" wrapText="1"/>
    </xf>
    <xf numFmtId="0" fontId="67" fillId="53" borderId="115" xfId="0" applyFont="1" applyFill="1" applyBorder="1" applyAlignment="1">
      <alignment horizontal="center" vertical="center" wrapText="1"/>
    </xf>
    <xf numFmtId="0" fontId="67" fillId="53" borderId="116" xfId="0" applyFont="1" applyFill="1" applyBorder="1" applyAlignment="1">
      <alignment horizontal="center" vertical="center" wrapText="1"/>
    </xf>
    <xf numFmtId="0" fontId="67" fillId="53" borderId="155" xfId="0" applyFont="1" applyFill="1" applyBorder="1" applyAlignment="1">
      <alignment horizontal="center" vertical="center" wrapText="1"/>
    </xf>
    <xf numFmtId="0" fontId="67" fillId="53" borderId="161" xfId="0" applyFont="1" applyFill="1" applyBorder="1" applyAlignment="1">
      <alignment horizontal="center" vertical="center" wrapText="1"/>
    </xf>
    <xf numFmtId="0" fontId="67" fillId="53" borderId="2" xfId="0" applyFont="1" applyFill="1" applyBorder="1" applyAlignment="1">
      <alignment horizontal="center" vertical="center" wrapText="1"/>
    </xf>
    <xf numFmtId="0" fontId="99" fillId="54" borderId="99" xfId="0" applyFont="1" applyFill="1" applyBorder="1" applyAlignment="1">
      <alignment horizontal="center" vertical="center" wrapText="1"/>
    </xf>
    <xf numFmtId="0" fontId="99" fillId="54" borderId="100" xfId="0" applyFont="1" applyFill="1" applyBorder="1" applyAlignment="1">
      <alignment horizontal="center" vertical="center" wrapText="1"/>
    </xf>
    <xf numFmtId="0" fontId="99" fillId="54" borderId="147" xfId="0" applyFont="1" applyFill="1" applyBorder="1" applyAlignment="1">
      <alignment horizontal="center" vertical="center" wrapText="1"/>
    </xf>
    <xf numFmtId="0" fontId="67" fillId="55" borderId="115" xfId="0" applyFont="1" applyFill="1" applyBorder="1" applyAlignment="1">
      <alignment horizontal="center" vertical="center" wrapText="1"/>
    </xf>
    <xf numFmtId="0" fontId="67" fillId="55" borderId="148" xfId="0" applyFont="1" applyFill="1" applyBorder="1" applyAlignment="1">
      <alignment horizontal="center" vertical="center" wrapText="1"/>
    </xf>
    <xf numFmtId="0" fontId="67" fillId="55" borderId="2" xfId="0" applyFont="1" applyFill="1" applyBorder="1" applyAlignment="1">
      <alignment horizontal="center" vertical="center" wrapText="1"/>
    </xf>
    <xf numFmtId="0" fontId="67" fillId="55" borderId="155" xfId="0" applyFont="1" applyFill="1" applyBorder="1" applyAlignment="1">
      <alignment horizontal="center" vertical="center" wrapText="1"/>
    </xf>
    <xf numFmtId="0" fontId="67" fillId="55" borderId="113" xfId="0" applyFont="1" applyFill="1" applyBorder="1" applyAlignment="1">
      <alignment horizontal="center" vertical="center" wrapText="1"/>
    </xf>
    <xf numFmtId="0" fontId="67" fillId="55" borderId="162" xfId="0" applyFont="1" applyFill="1" applyBorder="1" applyAlignment="1">
      <alignment horizontal="center" vertical="center" wrapText="1"/>
    </xf>
    <xf numFmtId="0" fontId="67" fillId="55" borderId="161" xfId="0" applyFont="1" applyFill="1" applyBorder="1" applyAlignment="1">
      <alignment horizontal="center" vertical="center" wrapText="1"/>
    </xf>
    <xf numFmtId="0" fontId="29" fillId="0" borderId="0" xfId="12" applyFont="1" applyFill="1" applyBorder="1" applyAlignment="1">
      <alignment horizontal="center"/>
    </xf>
    <xf numFmtId="0" fontId="126" fillId="0" borderId="0" xfId="2" applyFont="1" applyBorder="1" applyAlignment="1">
      <alignment horizontal="center" vertical="center"/>
    </xf>
    <xf numFmtId="0" fontId="126" fillId="0" borderId="6" xfId="2" applyFont="1" applyBorder="1" applyAlignment="1">
      <alignment horizontal="center" vertical="center"/>
    </xf>
    <xf numFmtId="0" fontId="53" fillId="3" borderId="46" xfId="2" applyFont="1" applyFill="1" applyBorder="1" applyAlignment="1">
      <alignment horizontal="center" vertical="center" wrapText="1"/>
    </xf>
    <xf numFmtId="0" fontId="53" fillId="3" borderId="47" xfId="2" applyFont="1" applyFill="1" applyBorder="1" applyAlignment="1">
      <alignment horizontal="center" vertical="center" wrapText="1"/>
    </xf>
    <xf numFmtId="0" fontId="53" fillId="3" borderId="43" xfId="2" applyFont="1" applyFill="1" applyBorder="1" applyAlignment="1">
      <alignment horizontal="center" vertical="center" wrapText="1"/>
    </xf>
    <xf numFmtId="0" fontId="53" fillId="3" borderId="33" xfId="12" applyFont="1" applyFill="1" applyBorder="1" applyAlignment="1">
      <alignment horizontal="center" vertical="center" wrapText="1"/>
    </xf>
    <xf numFmtId="0" fontId="53" fillId="3" borderId="34" xfId="12" applyFont="1" applyFill="1" applyBorder="1" applyAlignment="1">
      <alignment horizontal="center" vertical="center" wrapText="1"/>
    </xf>
    <xf numFmtId="0" fontId="53" fillId="3" borderId="52" xfId="12" applyFont="1" applyFill="1" applyBorder="1" applyAlignment="1">
      <alignment horizontal="center" vertical="center" wrapText="1"/>
    </xf>
    <xf numFmtId="0" fontId="62" fillId="0" borderId="0" xfId="2" applyFont="1" applyAlignment="1">
      <alignment horizontal="left" wrapText="1"/>
    </xf>
    <xf numFmtId="0" fontId="28" fillId="0" borderId="0" xfId="12" applyFont="1" applyFill="1" applyBorder="1" applyAlignment="1">
      <alignment horizontal="center" vertical="center" wrapText="1"/>
    </xf>
    <xf numFmtId="0" fontId="60" fillId="3" borderId="30" xfId="12" applyFont="1" applyFill="1" applyBorder="1" applyAlignment="1">
      <alignment horizontal="center" vertical="center" wrapText="1"/>
    </xf>
    <xf numFmtId="0" fontId="60" fillId="3" borderId="31" xfId="12" applyFont="1" applyFill="1" applyBorder="1" applyAlignment="1">
      <alignment horizontal="center" vertical="center" wrapText="1"/>
    </xf>
    <xf numFmtId="0" fontId="59" fillId="3" borderId="11" xfId="12" applyFont="1" applyFill="1" applyBorder="1" applyAlignment="1">
      <alignment horizontal="center" vertical="center" wrapText="1"/>
    </xf>
    <xf numFmtId="0" fontId="59" fillId="3" borderId="18" xfId="12" applyFont="1" applyFill="1" applyBorder="1" applyAlignment="1">
      <alignment horizontal="center" vertical="center" wrapText="1"/>
    </xf>
    <xf numFmtId="0" fontId="59" fillId="3" borderId="56" xfId="12" applyFont="1" applyFill="1" applyBorder="1" applyAlignment="1">
      <alignment horizontal="center" vertical="center" wrapText="1"/>
    </xf>
    <xf numFmtId="0" fontId="59" fillId="3" borderId="41" xfId="12" applyFont="1" applyFill="1" applyBorder="1" applyAlignment="1">
      <alignment horizontal="center" vertical="center" wrapText="1"/>
    </xf>
    <xf numFmtId="0" fontId="59" fillId="3" borderId="14" xfId="12" applyFont="1" applyFill="1" applyBorder="1" applyAlignment="1">
      <alignment horizontal="center" vertical="center" wrapText="1"/>
    </xf>
    <xf numFmtId="0" fontId="59" fillId="3" borderId="25" xfId="12" applyFont="1" applyFill="1" applyBorder="1" applyAlignment="1">
      <alignment horizontal="center" vertical="center" wrapText="1"/>
    </xf>
    <xf numFmtId="0" fontId="60" fillId="3" borderId="16" xfId="12" applyFont="1" applyFill="1" applyBorder="1" applyAlignment="1">
      <alignment horizontal="center" vertical="center" wrapText="1"/>
    </xf>
    <xf numFmtId="0" fontId="60" fillId="3" borderId="29" xfId="12" applyFont="1" applyFill="1" applyBorder="1" applyAlignment="1">
      <alignment horizontal="center" vertical="center" wrapText="1"/>
    </xf>
    <xf numFmtId="0" fontId="58" fillId="3" borderId="7" xfId="12" applyFont="1" applyFill="1" applyBorder="1" applyAlignment="1">
      <alignment horizontal="center" vertical="center" wrapText="1"/>
    </xf>
    <xf numFmtId="0" fontId="58" fillId="3" borderId="8" xfId="12" applyFont="1" applyFill="1" applyBorder="1" applyAlignment="1">
      <alignment horizontal="center" vertical="center" wrapText="1"/>
    </xf>
    <xf numFmtId="0" fontId="58" fillId="3" borderId="5" xfId="12" applyFont="1" applyFill="1" applyBorder="1" applyAlignment="1">
      <alignment horizontal="center" vertical="center" wrapText="1"/>
    </xf>
    <xf numFmtId="0" fontId="126" fillId="0" borderId="6" xfId="2" applyFont="1" applyBorder="1" applyAlignment="1">
      <alignment horizontal="center" vertical="center" wrapText="1"/>
    </xf>
    <xf numFmtId="0" fontId="59" fillId="3" borderId="53" xfId="2" applyFont="1" applyFill="1" applyBorder="1" applyAlignment="1">
      <alignment horizontal="center" vertical="center" wrapText="1"/>
    </xf>
    <xf numFmtId="0" fontId="59" fillId="3" borderId="55" xfId="2" applyFont="1" applyFill="1" applyBorder="1" applyAlignment="1">
      <alignment horizontal="center" vertical="center" wrapText="1"/>
    </xf>
    <xf numFmtId="0" fontId="60" fillId="3" borderId="17" xfId="2" applyFont="1" applyFill="1" applyBorder="1" applyAlignment="1">
      <alignment horizontal="center" vertical="center" wrapText="1"/>
    </xf>
    <xf numFmtId="0" fontId="60" fillId="3" borderId="29" xfId="2" applyFont="1" applyFill="1" applyBorder="1" applyAlignment="1">
      <alignment horizontal="center" vertical="center" wrapText="1"/>
    </xf>
    <xf numFmtId="0" fontId="60" fillId="3" borderId="16" xfId="2" applyFont="1" applyFill="1" applyBorder="1" applyAlignment="1">
      <alignment horizontal="center" vertical="center" wrapText="1"/>
    </xf>
    <xf numFmtId="0" fontId="59" fillId="3" borderId="54" xfId="2" applyFont="1" applyFill="1" applyBorder="1" applyAlignment="1">
      <alignment horizontal="center" vertical="center" wrapText="1"/>
    </xf>
    <xf numFmtId="0" fontId="60" fillId="3" borderId="30" xfId="2" applyFont="1" applyFill="1" applyBorder="1" applyAlignment="1">
      <alignment horizontal="center" vertical="center" wrapText="1"/>
    </xf>
    <xf numFmtId="0" fontId="60" fillId="3" borderId="31" xfId="2" applyFont="1" applyFill="1" applyBorder="1" applyAlignment="1">
      <alignment horizontal="center" vertical="center" wrapText="1"/>
    </xf>
    <xf numFmtId="0" fontId="58" fillId="3" borderId="7" xfId="2" applyFont="1" applyFill="1" applyBorder="1" applyAlignment="1">
      <alignment horizontal="center" vertical="center"/>
    </xf>
    <xf numFmtId="0" fontId="58" fillId="3" borderId="8" xfId="2" applyFont="1" applyFill="1" applyBorder="1" applyAlignment="1">
      <alignment horizontal="center" vertical="center"/>
    </xf>
    <xf numFmtId="0" fontId="58" fillId="3" borderId="5" xfId="2" applyFont="1" applyFill="1" applyBorder="1" applyAlignment="1">
      <alignment horizontal="center" vertical="center"/>
    </xf>
    <xf numFmtId="0" fontId="37" fillId="0" borderId="0" xfId="2" applyFont="1" applyAlignment="1">
      <alignment horizontal="center" vertical="center" textRotation="180"/>
    </xf>
    <xf numFmtId="0" fontId="47" fillId="0" borderId="0" xfId="2" applyFont="1" applyAlignment="1">
      <alignment horizontal="center" vertical="center"/>
    </xf>
    <xf numFmtId="0" fontId="47" fillId="0" borderId="6" xfId="2" applyFont="1" applyBorder="1" applyAlignment="1">
      <alignment horizontal="center" vertical="center"/>
    </xf>
    <xf numFmtId="0" fontId="43" fillId="0" borderId="11" xfId="2" applyFont="1" applyBorder="1" applyAlignment="1">
      <alignment horizontal="center" vertical="center" textRotation="90"/>
    </xf>
    <xf numFmtId="0" fontId="43" fillId="0" borderId="10" xfId="2" applyFont="1" applyBorder="1" applyAlignment="1">
      <alignment horizontal="center" vertical="center" textRotation="90"/>
    </xf>
    <xf numFmtId="0" fontId="43" fillId="0" borderId="56" xfId="2" applyFont="1" applyBorder="1" applyAlignment="1">
      <alignment horizontal="center" vertical="center" textRotation="90"/>
    </xf>
    <xf numFmtId="0" fontId="38" fillId="3" borderId="11" xfId="2" applyFont="1" applyFill="1" applyBorder="1" applyAlignment="1">
      <alignment horizontal="center" vertical="center" wrapText="1"/>
    </xf>
    <xf numFmtId="0" fontId="38" fillId="3" borderId="14" xfId="2" applyFont="1" applyFill="1" applyBorder="1" applyAlignment="1">
      <alignment horizontal="center" vertical="center" wrapText="1"/>
    </xf>
    <xf numFmtId="0" fontId="38" fillId="3" borderId="18" xfId="2" applyFont="1" applyFill="1" applyBorder="1" applyAlignment="1">
      <alignment horizontal="center" vertical="center" wrapText="1"/>
    </xf>
    <xf numFmtId="0" fontId="38" fillId="3" borderId="16" xfId="2" applyFont="1" applyFill="1" applyBorder="1" applyAlignment="1">
      <alignment horizontal="center" vertical="center" wrapText="1"/>
    </xf>
    <xf numFmtId="0" fontId="38" fillId="3" borderId="17" xfId="2" applyFont="1" applyFill="1" applyBorder="1" applyAlignment="1">
      <alignment horizontal="center" vertical="center" wrapText="1"/>
    </xf>
    <xf numFmtId="0" fontId="38" fillId="3" borderId="29" xfId="2" applyFont="1" applyFill="1" applyBorder="1" applyAlignment="1">
      <alignment horizontal="center" vertical="center" wrapText="1"/>
    </xf>
    <xf numFmtId="0" fontId="45" fillId="0" borderId="167" xfId="2" applyFont="1" applyBorder="1" applyAlignment="1">
      <alignment horizontal="center" vertical="center"/>
    </xf>
    <xf numFmtId="0" fontId="45" fillId="0" borderId="168" xfId="2" applyFont="1" applyBorder="1" applyAlignment="1">
      <alignment horizontal="center" vertical="center"/>
    </xf>
    <xf numFmtId="0" fontId="45" fillId="0" borderId="169" xfId="2" applyFont="1" applyBorder="1" applyAlignment="1">
      <alignment horizontal="center" vertical="center"/>
    </xf>
    <xf numFmtId="0" fontId="45" fillId="0" borderId="170" xfId="2" applyFont="1" applyBorder="1" applyAlignment="1">
      <alignment horizontal="center" vertical="center"/>
    </xf>
    <xf numFmtId="0" fontId="45" fillId="0" borderId="171" xfId="2" applyFont="1" applyBorder="1" applyAlignment="1">
      <alignment horizontal="center" vertical="center"/>
    </xf>
    <xf numFmtId="0" fontId="47" fillId="0" borderId="6" xfId="2" applyFont="1" applyBorder="1" applyAlignment="1">
      <alignment horizontal="center" vertical="center" wrapText="1"/>
    </xf>
    <xf numFmtId="3" fontId="38" fillId="3" borderId="11" xfId="2" applyNumberFormat="1" applyFont="1" applyFill="1" applyBorder="1" applyAlignment="1">
      <alignment horizontal="center" vertical="center" wrapText="1"/>
    </xf>
    <xf numFmtId="3" fontId="38" fillId="3" borderId="18" xfId="2" applyNumberFormat="1" applyFont="1" applyFill="1" applyBorder="1" applyAlignment="1">
      <alignment horizontal="center" vertical="center" wrapText="1"/>
    </xf>
    <xf numFmtId="3" fontId="38" fillId="3" borderId="16" xfId="2" applyNumberFormat="1" applyFont="1" applyFill="1" applyBorder="1" applyAlignment="1">
      <alignment horizontal="center" vertical="center" wrapText="1"/>
    </xf>
    <xf numFmtId="3" fontId="38" fillId="3" borderId="29" xfId="2" applyNumberFormat="1" applyFont="1" applyFill="1" applyBorder="1" applyAlignment="1">
      <alignment horizontal="center" vertical="center" wrapText="1"/>
    </xf>
    <xf numFmtId="0" fontId="48" fillId="20" borderId="2" xfId="0" applyFont="1" applyFill="1" applyBorder="1" applyAlignment="1">
      <alignment horizontal="center" vertical="center" wrapText="1"/>
    </xf>
    <xf numFmtId="0" fontId="48" fillId="20" borderId="4" xfId="0" applyFont="1" applyFill="1" applyBorder="1" applyAlignment="1">
      <alignment horizontal="center" vertical="center" wrapText="1"/>
    </xf>
    <xf numFmtId="0" fontId="30" fillId="3" borderId="7" xfId="0" applyFont="1" applyFill="1" applyBorder="1" applyAlignment="1">
      <alignment horizontal="center" vertical="center" wrapText="1"/>
    </xf>
    <xf numFmtId="0" fontId="30" fillId="3" borderId="8" xfId="0" applyFont="1" applyFill="1" applyBorder="1" applyAlignment="1">
      <alignment horizontal="center" vertical="center" wrapText="1"/>
    </xf>
    <xf numFmtId="0" fontId="30" fillId="3" borderId="5" xfId="0" applyFont="1" applyFill="1" applyBorder="1" applyAlignment="1">
      <alignment horizontal="center" vertical="center" wrapText="1"/>
    </xf>
    <xf numFmtId="0" fontId="48" fillId="20" borderId="2" xfId="35" applyFont="1" applyFill="1" applyBorder="1" applyAlignment="1">
      <alignment horizontal="center" vertical="center" wrapText="1"/>
    </xf>
    <xf numFmtId="0" fontId="48" fillId="20" borderId="3" xfId="35" applyFont="1" applyFill="1" applyBorder="1" applyAlignment="1">
      <alignment horizontal="center" vertical="center" wrapText="1"/>
    </xf>
    <xf numFmtId="0" fontId="48" fillId="20" borderId="4" xfId="35" applyFont="1" applyFill="1" applyBorder="1" applyAlignment="1">
      <alignment horizontal="center" vertical="center" wrapText="1"/>
    </xf>
    <xf numFmtId="0" fontId="75" fillId="0" borderId="14" xfId="0" applyFont="1" applyBorder="1" applyAlignment="1">
      <alignment horizontal="left" vertical="center"/>
    </xf>
    <xf numFmtId="0" fontId="48" fillId="20" borderId="3" xfId="0" applyFont="1" applyFill="1" applyBorder="1" applyAlignment="1">
      <alignment horizontal="center" vertical="center" wrapText="1"/>
    </xf>
    <xf numFmtId="0" fontId="48" fillId="20" borderId="9" xfId="0" applyFont="1" applyFill="1" applyBorder="1" applyAlignment="1">
      <alignment horizontal="center" vertical="center" wrapText="1"/>
    </xf>
    <xf numFmtId="0" fontId="48" fillId="20" borderId="6" xfId="0" applyFont="1" applyFill="1" applyBorder="1" applyAlignment="1">
      <alignment horizontal="center" vertical="center" wrapText="1"/>
    </xf>
    <xf numFmtId="4" fontId="75" fillId="0" borderId="0" xfId="10" applyNumberFormat="1" applyFont="1" applyAlignment="1">
      <alignment horizontal="left" wrapText="1"/>
    </xf>
    <xf numFmtId="0" fontId="35" fillId="20" borderId="2" xfId="10" applyFont="1" applyFill="1" applyBorder="1" applyAlignment="1">
      <alignment horizontal="center" vertical="center" wrapText="1"/>
    </xf>
    <xf numFmtId="0" fontId="35" fillId="20" borderId="3" xfId="10" applyFont="1" applyFill="1" applyBorder="1" applyAlignment="1">
      <alignment horizontal="center" vertical="center" wrapText="1"/>
    </xf>
    <xf numFmtId="0" fontId="35" fillId="20" borderId="4" xfId="10" applyFont="1" applyFill="1" applyBorder="1" applyAlignment="1">
      <alignment horizontal="center" vertical="center" wrapText="1"/>
    </xf>
    <xf numFmtId="0" fontId="35" fillId="20" borderId="2" xfId="10" applyFont="1" applyFill="1" applyBorder="1" applyAlignment="1">
      <alignment horizontal="center" vertical="center"/>
    </xf>
    <xf numFmtId="0" fontId="35" fillId="20" borderId="3" xfId="10" applyFont="1" applyFill="1" applyBorder="1" applyAlignment="1">
      <alignment horizontal="center" vertical="center"/>
    </xf>
    <xf numFmtId="0" fontId="35" fillId="20" borderId="4" xfId="10" applyFont="1" applyFill="1" applyBorder="1" applyAlignment="1">
      <alignment horizontal="center" vertical="center"/>
    </xf>
    <xf numFmtId="0" fontId="35" fillId="20" borderId="2" xfId="11" applyFont="1" applyFill="1" applyBorder="1" applyAlignment="1">
      <alignment horizontal="center" vertical="center"/>
    </xf>
    <xf numFmtId="0" fontId="35" fillId="20" borderId="3" xfId="11" applyFont="1" applyFill="1" applyBorder="1" applyAlignment="1">
      <alignment horizontal="center" vertical="center"/>
    </xf>
    <xf numFmtId="0" fontId="35" fillId="20" borderId="4" xfId="11" applyFont="1" applyFill="1" applyBorder="1" applyAlignment="1">
      <alignment horizontal="center" vertical="center"/>
    </xf>
    <xf numFmtId="0" fontId="48" fillId="20" borderId="2" xfId="0" applyFont="1" applyFill="1" applyBorder="1" applyAlignment="1">
      <alignment horizontal="center" vertical="center"/>
    </xf>
    <xf numFmtId="0" fontId="48" fillId="20" borderId="3" xfId="0" applyFont="1" applyFill="1" applyBorder="1" applyAlignment="1">
      <alignment horizontal="center" vertical="center"/>
    </xf>
    <xf numFmtId="0" fontId="48" fillId="20" borderId="4" xfId="0" applyFont="1" applyFill="1" applyBorder="1" applyAlignment="1">
      <alignment horizontal="center" vertical="center"/>
    </xf>
    <xf numFmtId="0" fontId="28" fillId="3" borderId="7" xfId="11" applyFont="1" applyFill="1" applyBorder="1" applyAlignment="1">
      <alignment horizontal="center" vertical="center" wrapText="1"/>
    </xf>
    <xf numFmtId="0" fontId="28" fillId="3" borderId="8" xfId="11" applyFont="1" applyFill="1" applyBorder="1" applyAlignment="1">
      <alignment horizontal="center" vertical="center" wrapText="1"/>
    </xf>
    <xf numFmtId="0" fontId="28" fillId="3" borderId="5" xfId="11" applyFont="1" applyFill="1" applyBorder="1" applyAlignment="1">
      <alignment horizontal="center" vertical="center" wrapText="1"/>
    </xf>
    <xf numFmtId="0" fontId="30" fillId="3" borderId="2" xfId="0" applyFont="1" applyFill="1" applyBorder="1" applyAlignment="1">
      <alignment horizontal="center"/>
    </xf>
    <xf numFmtId="0" fontId="30" fillId="3" borderId="3" xfId="0" applyFont="1" applyFill="1" applyBorder="1" applyAlignment="1">
      <alignment horizontal="center"/>
    </xf>
    <xf numFmtId="0" fontId="30" fillId="3" borderId="4" xfId="0" applyFont="1" applyFill="1" applyBorder="1" applyAlignment="1">
      <alignment horizontal="center"/>
    </xf>
    <xf numFmtId="0" fontId="28" fillId="3" borderId="2" xfId="11" applyFont="1" applyFill="1" applyBorder="1" applyAlignment="1">
      <alignment horizontal="center"/>
    </xf>
    <xf numFmtId="0" fontId="28" fillId="3" borderId="3" xfId="11" applyFont="1" applyFill="1" applyBorder="1" applyAlignment="1">
      <alignment horizontal="center"/>
    </xf>
    <xf numFmtId="0" fontId="28" fillId="3" borderId="4" xfId="11" applyFont="1" applyFill="1" applyBorder="1" applyAlignment="1">
      <alignment horizontal="center"/>
    </xf>
    <xf numFmtId="0" fontId="30" fillId="3" borderId="2" xfId="0" applyFont="1" applyFill="1" applyBorder="1" applyAlignment="1">
      <alignment horizontal="center" vertical="center"/>
    </xf>
    <xf numFmtId="0" fontId="30" fillId="3" borderId="3" xfId="0" applyFont="1" applyFill="1" applyBorder="1" applyAlignment="1">
      <alignment horizontal="center" vertical="center"/>
    </xf>
    <xf numFmtId="0" fontId="30" fillId="3" borderId="4" xfId="0" applyFont="1" applyFill="1" applyBorder="1" applyAlignment="1">
      <alignment horizontal="center" vertical="center"/>
    </xf>
    <xf numFmtId="0" fontId="28" fillId="3" borderId="2" xfId="11" applyFont="1" applyFill="1" applyBorder="1" applyAlignment="1">
      <alignment horizontal="center" vertical="center"/>
    </xf>
    <xf numFmtId="0" fontId="28" fillId="3" borderId="3" xfId="11" applyFont="1" applyFill="1" applyBorder="1" applyAlignment="1">
      <alignment horizontal="center" vertical="center"/>
    </xf>
    <xf numFmtId="0" fontId="28" fillId="3" borderId="4" xfId="11" applyFont="1" applyFill="1" applyBorder="1" applyAlignment="1">
      <alignment horizontal="center" vertical="center"/>
    </xf>
    <xf numFmtId="0" fontId="28" fillId="3" borderId="2" xfId="11" applyFont="1" applyFill="1" applyBorder="1" applyAlignment="1">
      <alignment horizontal="center" vertical="center" wrapText="1"/>
    </xf>
    <xf numFmtId="0" fontId="28" fillId="3" borderId="3" xfId="11" applyFont="1" applyFill="1" applyBorder="1" applyAlignment="1">
      <alignment horizontal="center" vertical="center" wrapText="1"/>
    </xf>
    <xf numFmtId="0" fontId="28" fillId="3" borderId="4" xfId="11" applyFont="1" applyFill="1" applyBorder="1" applyAlignment="1">
      <alignment horizontal="center" vertical="center" wrapText="1"/>
    </xf>
    <xf numFmtId="0" fontId="26" fillId="46" borderId="2" xfId="0" applyFont="1" applyFill="1" applyBorder="1" applyAlignment="1">
      <alignment horizontal="center" vertical="center"/>
    </xf>
    <xf numFmtId="0" fontId="26" fillId="46" borderId="3" xfId="0" applyFont="1" applyFill="1" applyBorder="1" applyAlignment="1">
      <alignment horizontal="center" vertical="center"/>
    </xf>
    <xf numFmtId="0" fontId="26" fillId="46" borderId="4" xfId="0" applyFont="1" applyFill="1" applyBorder="1" applyAlignment="1">
      <alignment horizontal="center" vertical="center"/>
    </xf>
    <xf numFmtId="0" fontId="2" fillId="47" borderId="11" xfId="0" applyFont="1" applyFill="1" applyBorder="1" applyAlignment="1">
      <alignment horizontal="center" vertical="center" wrapText="1"/>
    </xf>
    <xf numFmtId="0" fontId="2" fillId="47" borderId="10" xfId="0" applyFont="1" applyFill="1" applyBorder="1" applyAlignment="1">
      <alignment horizontal="center" vertical="center" wrapText="1"/>
    </xf>
    <xf numFmtId="0" fontId="2" fillId="47" borderId="9" xfId="0" applyFont="1" applyFill="1" applyBorder="1" applyAlignment="1">
      <alignment horizontal="center" vertical="center" wrapText="1"/>
    </xf>
    <xf numFmtId="0" fontId="2" fillId="47" borderId="7" xfId="0" applyFont="1" applyFill="1" applyBorder="1" applyAlignment="1">
      <alignment horizontal="center" vertical="center"/>
    </xf>
    <xf numFmtId="0" fontId="2" fillId="47" borderId="8" xfId="0" applyFont="1" applyFill="1" applyBorder="1" applyAlignment="1">
      <alignment horizontal="center" vertical="center"/>
    </xf>
    <xf numFmtId="0" fontId="2" fillId="47" borderId="5" xfId="0" applyFont="1" applyFill="1" applyBorder="1" applyAlignment="1">
      <alignment horizontal="center" vertical="center"/>
    </xf>
    <xf numFmtId="0" fontId="2" fillId="47" borderId="18" xfId="0" applyFont="1" applyFill="1" applyBorder="1" applyAlignment="1">
      <alignment horizontal="center" vertical="center" wrapText="1"/>
    </xf>
    <xf numFmtId="0" fontId="2" fillId="47" borderId="13" xfId="0" applyFont="1" applyFill="1" applyBorder="1" applyAlignment="1">
      <alignment horizontal="center" vertical="center"/>
    </xf>
    <xf numFmtId="0" fontId="2" fillId="47" borderId="12" xfId="0" applyFont="1" applyFill="1" applyBorder="1" applyAlignment="1">
      <alignment horizontal="center" vertical="center"/>
    </xf>
    <xf numFmtId="0" fontId="3" fillId="47" borderId="11" xfId="0" applyFont="1" applyFill="1" applyBorder="1" applyAlignment="1">
      <alignment horizontal="center" vertical="center" wrapText="1"/>
    </xf>
    <xf numFmtId="0" fontId="3" fillId="47" borderId="18" xfId="0" applyFont="1" applyFill="1" applyBorder="1" applyAlignment="1">
      <alignment horizontal="center" vertical="center" wrapText="1"/>
    </xf>
    <xf numFmtId="0" fontId="3" fillId="47" borderId="9" xfId="0" applyFont="1" applyFill="1" applyBorder="1" applyAlignment="1">
      <alignment horizontal="center" vertical="center" wrapText="1"/>
    </xf>
    <xf numFmtId="0" fontId="3" fillId="47" borderId="12" xfId="0" applyFont="1" applyFill="1" applyBorder="1" applyAlignment="1">
      <alignment horizontal="center" vertical="center" wrapText="1"/>
    </xf>
  </cellXfs>
  <cellStyles count="89">
    <cellStyle name="20 % – Zvýraznění1" xfId="63" builtinId="30" customBuiltin="1"/>
    <cellStyle name="20 % – Zvýraznění1 2" xfId="17"/>
    <cellStyle name="20 % – Zvýraznění2" xfId="1" builtinId="34" customBuiltin="1"/>
    <cellStyle name="20 % – Zvýraznění2 2" xfId="18"/>
    <cellStyle name="20 % – Zvýraznění3" xfId="70" builtinId="38" customBuiltin="1"/>
    <cellStyle name="20 % – Zvýraznění3 2" xfId="19"/>
    <cellStyle name="20 % – Zvýraznění4" xfId="74" builtinId="42" customBuiltin="1"/>
    <cellStyle name="20 % – Zvýraznění4 2" xfId="20"/>
    <cellStyle name="20 % – Zvýraznění5" xfId="78" builtinId="46" customBuiltin="1"/>
    <cellStyle name="20 % – Zvýraznění6" xfId="82" builtinId="50" customBuiltin="1"/>
    <cellStyle name="40 % – Zvýraznění1" xfId="64" builtinId="31" customBuiltin="1"/>
    <cellStyle name="40 % – Zvýraznění2" xfId="67" builtinId="35" customBuiltin="1"/>
    <cellStyle name="40 % – Zvýraznění3" xfId="71" builtinId="39" customBuiltin="1"/>
    <cellStyle name="40 % – Zvýraznění3 2" xfId="21"/>
    <cellStyle name="40 % – Zvýraznění4" xfId="75" builtinId="43" customBuiltin="1"/>
    <cellStyle name="40 % – Zvýraznění5" xfId="79" builtinId="47" customBuiltin="1"/>
    <cellStyle name="40 % – Zvýraznění6" xfId="83" builtinId="51" customBuiltin="1"/>
    <cellStyle name="60 % – Zvýraznění1" xfId="65" builtinId="32" customBuiltin="1"/>
    <cellStyle name="60 % – Zvýraznění2" xfId="68" builtinId="36" customBuiltin="1"/>
    <cellStyle name="60 % – Zvýraznění3" xfId="72" builtinId="40" customBuiltin="1"/>
    <cellStyle name="60 % – Zvýraznění3 2" xfId="22"/>
    <cellStyle name="60 % – Zvýraznění4" xfId="76" builtinId="44" customBuiltin="1"/>
    <cellStyle name="60 % – Zvýraznění4 2" xfId="23"/>
    <cellStyle name="60 % – Zvýraznění5" xfId="80" builtinId="48" customBuiltin="1"/>
    <cellStyle name="60 % – Zvýraznění6" xfId="84" builtinId="52" customBuiltin="1"/>
    <cellStyle name="60 % – Zvýraznění6 2" xfId="24"/>
    <cellStyle name="Celkem" xfId="61" builtinId="25" customBuiltin="1"/>
    <cellStyle name="Datum" xfId="3"/>
    <cellStyle name="Finanční0" xfId="4"/>
    <cellStyle name="Chybně" xfId="51" builtinId="27" customBuiltin="1"/>
    <cellStyle name="Kontrolní buňka" xfId="57" builtinId="23" customBuiltin="1"/>
    <cellStyle name="Měna0" xfId="5"/>
    <cellStyle name="Nadpis 1" xfId="46" builtinId="16" customBuiltin="1"/>
    <cellStyle name="Nadpis 2" xfId="47" builtinId="17" customBuiltin="1"/>
    <cellStyle name="Nadpis 3" xfId="48" builtinId="18" customBuiltin="1"/>
    <cellStyle name="Nadpis 4" xfId="49" builtinId="19" customBuiltin="1"/>
    <cellStyle name="Název" xfId="45" builtinId="15" customBuiltin="1"/>
    <cellStyle name="Neutrální" xfId="52" builtinId="28" customBuiltin="1"/>
    <cellStyle name="Normální" xfId="0" builtinId="0"/>
    <cellStyle name="Normální 10" xfId="14"/>
    <cellStyle name="Normální 2" xfId="2"/>
    <cellStyle name="Normální 2 2" xfId="11"/>
    <cellStyle name="Normální 2 2 2" xfId="27"/>
    <cellStyle name="Normální 2 2 3" xfId="28"/>
    <cellStyle name="Normální 2 3" xfId="29"/>
    <cellStyle name="Normální 3" xfId="10"/>
    <cellStyle name="Normální 3 2" xfId="13"/>
    <cellStyle name="Normální 3 3" xfId="30"/>
    <cellStyle name="Normální 3 4" xfId="31"/>
    <cellStyle name="Normální 4" xfId="12"/>
    <cellStyle name="Normální 4 2" xfId="85"/>
    <cellStyle name="Normální 5" xfId="25"/>
    <cellStyle name="Normální 5 2" xfId="35"/>
    <cellStyle name="Normální 5 3" xfId="36"/>
    <cellStyle name="Normální 5 4" xfId="37"/>
    <cellStyle name="Normální 5 5" xfId="38"/>
    <cellStyle name="Normální 5 6" xfId="39"/>
    <cellStyle name="Normální 6" xfId="15"/>
    <cellStyle name="Normální 6 2" xfId="16"/>
    <cellStyle name="Normální 7" xfId="40"/>
    <cellStyle name="Normální 7 2" xfId="41"/>
    <cellStyle name="Normální 7 3" xfId="44"/>
    <cellStyle name="Normální 8" xfId="42"/>
    <cellStyle name="Normální 9" xfId="43"/>
    <cellStyle name="Pevný" xfId="6"/>
    <cellStyle name="Poznámka" xfId="59" builtinId="10" customBuiltin="1"/>
    <cellStyle name="Poznámka 2" xfId="26"/>
    <cellStyle name="Propojená buňka" xfId="56" builtinId="24" customBuiltin="1"/>
    <cellStyle name="SAPBEXaggData" xfId="32"/>
    <cellStyle name="SAPBEXaggData 2" xfId="88"/>
    <cellStyle name="SAPBEXchaText" xfId="33"/>
    <cellStyle name="SAPBEXchaText 2" xfId="86"/>
    <cellStyle name="SAPBEXstdItem" xfId="34"/>
    <cellStyle name="SAPBEXstdItem 2" xfId="87"/>
    <cellStyle name="Správně" xfId="50" builtinId="26" customBuiltin="1"/>
    <cellStyle name="Text upozornění" xfId="58" builtinId="11" customBuiltin="1"/>
    <cellStyle name="Vstup" xfId="53" builtinId="20" customBuiltin="1"/>
    <cellStyle name="Výpočet" xfId="55" builtinId="22" customBuiltin="1"/>
    <cellStyle name="Výstup" xfId="54" builtinId="21" customBuiltin="1"/>
    <cellStyle name="Vysvětlující text" xfId="60" builtinId="53" customBuiltin="1"/>
    <cellStyle name="vzorce" xfId="9"/>
    <cellStyle name="Záhlaví 1" xfId="7"/>
    <cellStyle name="Záhlaví 2" xfId="8"/>
    <cellStyle name="Zvýraznění 1" xfId="62" builtinId="29" customBuiltin="1"/>
    <cellStyle name="Zvýraznění 2" xfId="66" builtinId="33" customBuiltin="1"/>
    <cellStyle name="Zvýraznění 3" xfId="69" builtinId="37" customBuiltin="1"/>
    <cellStyle name="Zvýraznění 4" xfId="73" builtinId="41" customBuiltin="1"/>
    <cellStyle name="Zvýraznění 5" xfId="77" builtinId="45" customBuiltin="1"/>
    <cellStyle name="Zvýraznění 6" xfId="81" builtinId="49" customBuiltin="1"/>
  </cellStyles>
  <dxfs count="3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E79B"/>
      <color rgb="FFFFFFCC"/>
      <color rgb="FFFFFFA7"/>
      <color rgb="FFE4C9FF"/>
      <color rgb="FFECD9FF"/>
      <color rgb="FFEAD5FF"/>
      <color rgb="FFF2E5FF"/>
      <color rgb="FFFFD5D5"/>
      <color rgb="FFFFC1C1"/>
      <color rgb="FFDDFFD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externalLink" Target="externalLinks/externalLink7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2.xml"/><Relationship Id="rId42" Type="http://schemas.openxmlformats.org/officeDocument/2006/relationships/externalLink" Target="externalLinks/externalLink10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1.xml"/><Relationship Id="rId38" Type="http://schemas.openxmlformats.org/officeDocument/2006/relationships/externalLink" Target="externalLinks/externalLink6.xml"/><Relationship Id="rId46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externalLink" Target="externalLinks/externalLink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externalLink" Target="externalLinks/externalLink5.xml"/><Relationship Id="rId40" Type="http://schemas.openxmlformats.org/officeDocument/2006/relationships/externalLink" Target="externalLinks/externalLink8.xml"/><Relationship Id="rId45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4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3.xml"/><Relationship Id="rId43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724563841284547E-2"/>
          <c:y val="0.13804372690189545"/>
          <c:w val="0.81904227915782968"/>
          <c:h val="0.67587245548966324"/>
        </c:manualLayout>
      </c:layout>
      <c:lineChart>
        <c:grouping val="standard"/>
        <c:varyColors val="0"/>
        <c:ser>
          <c:idx val="0"/>
          <c:order val="0"/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strRef>
              <c:f>'p1'!$B$46:$V$46</c:f>
              <c:strCache>
                <c:ptCount val="21"/>
                <c:pt idx="0">
                  <c:v>duben 2011</c:v>
                </c:pt>
                <c:pt idx="1">
                  <c:v>květen 2011</c:v>
                </c:pt>
                <c:pt idx="2">
                  <c:v>červen 2011</c:v>
                </c:pt>
                <c:pt idx="3">
                  <c:v>září 2011</c:v>
                </c:pt>
                <c:pt idx="4">
                  <c:v>leden 2012</c:v>
                </c:pt>
                <c:pt idx="5">
                  <c:v>duben 2012</c:v>
                </c:pt>
                <c:pt idx="6">
                  <c:v>leden 2013</c:v>
                </c:pt>
                <c:pt idx="7">
                  <c:v>březen 2013</c:v>
                </c:pt>
                <c:pt idx="8">
                  <c:v>duben 2013</c:v>
                </c:pt>
                <c:pt idx="9">
                  <c:v>červen 2013</c:v>
                </c:pt>
                <c:pt idx="10">
                  <c:v>srpen 2013</c:v>
                </c:pt>
                <c:pt idx="11">
                  <c:v>září 2013</c:v>
                </c:pt>
                <c:pt idx="12">
                  <c:v>říjen 2013</c:v>
                </c:pt>
                <c:pt idx="13">
                  <c:v>leden 2014</c:v>
                </c:pt>
                <c:pt idx="14">
                  <c:v>červenec 2014</c:v>
                </c:pt>
                <c:pt idx="15">
                  <c:v>leden 2015</c:v>
                </c:pt>
                <c:pt idx="16">
                  <c:v>duben 2015</c:v>
                </c:pt>
                <c:pt idx="17">
                  <c:v>duben 2015</c:v>
                </c:pt>
                <c:pt idx="18">
                  <c:v>leden 2016</c:v>
                </c:pt>
                <c:pt idx="19">
                  <c:v>leden 2017</c:v>
                </c:pt>
                <c:pt idx="20">
                  <c:v>červenec 2017</c:v>
                </c:pt>
              </c:strCache>
            </c:strRef>
          </c:cat>
          <c:val>
            <c:numRef>
              <c:f>'p1'!$B$47:$V$47</c:f>
              <c:numCache>
                <c:formatCode>General</c:formatCode>
                <c:ptCount val="21"/>
                <c:pt idx="0">
                  <c:v>8136</c:v>
                </c:pt>
                <c:pt idx="1">
                  <c:v>7136</c:v>
                </c:pt>
                <c:pt idx="2">
                  <c:v>6951</c:v>
                </c:pt>
                <c:pt idx="3">
                  <c:v>6237</c:v>
                </c:pt>
                <c:pt idx="4">
                  <c:v>8190</c:v>
                </c:pt>
                <c:pt idx="5">
                  <c:v>8329</c:v>
                </c:pt>
                <c:pt idx="6">
                  <c:v>8382</c:v>
                </c:pt>
                <c:pt idx="7">
                  <c:v>8472</c:v>
                </c:pt>
                <c:pt idx="8">
                  <c:v>8532</c:v>
                </c:pt>
                <c:pt idx="9">
                  <c:v>8676</c:v>
                </c:pt>
                <c:pt idx="10">
                  <c:v>8692</c:v>
                </c:pt>
                <c:pt idx="11">
                  <c:v>9011</c:v>
                </c:pt>
                <c:pt idx="12">
                  <c:v>9020</c:v>
                </c:pt>
                <c:pt idx="13">
                  <c:v>9407</c:v>
                </c:pt>
                <c:pt idx="14">
                  <c:v>10007</c:v>
                </c:pt>
                <c:pt idx="15">
                  <c:v>9937</c:v>
                </c:pt>
                <c:pt idx="16">
                  <c:v>9927</c:v>
                </c:pt>
                <c:pt idx="17">
                  <c:v>10227</c:v>
                </c:pt>
                <c:pt idx="18">
                  <c:v>10408</c:v>
                </c:pt>
                <c:pt idx="19">
                  <c:v>10408</c:v>
                </c:pt>
                <c:pt idx="20">
                  <c:v>10708</c:v>
                </c:pt>
              </c:numCache>
            </c:numRef>
          </c:val>
          <c:smooth val="0"/>
        </c:ser>
        <c:ser>
          <c:idx val="1"/>
          <c:order val="1"/>
          <c:spPr>
            <a:ln>
              <a:solidFill>
                <a:srgbClr val="92D050"/>
              </a:solidFill>
            </a:ln>
          </c:spPr>
          <c:marker>
            <c:symbol val="none"/>
          </c:marker>
          <c:cat>
            <c:strRef>
              <c:f>'p1'!$B$46:$V$46</c:f>
              <c:strCache>
                <c:ptCount val="21"/>
                <c:pt idx="0">
                  <c:v>duben 2011</c:v>
                </c:pt>
                <c:pt idx="1">
                  <c:v>květen 2011</c:v>
                </c:pt>
                <c:pt idx="2">
                  <c:v>červen 2011</c:v>
                </c:pt>
                <c:pt idx="3">
                  <c:v>září 2011</c:v>
                </c:pt>
                <c:pt idx="4">
                  <c:v>leden 2012</c:v>
                </c:pt>
                <c:pt idx="5">
                  <c:v>duben 2012</c:v>
                </c:pt>
                <c:pt idx="6">
                  <c:v>leden 2013</c:v>
                </c:pt>
                <c:pt idx="7">
                  <c:v>březen 2013</c:v>
                </c:pt>
                <c:pt idx="8">
                  <c:v>duben 2013</c:v>
                </c:pt>
                <c:pt idx="9">
                  <c:v>červen 2013</c:v>
                </c:pt>
                <c:pt idx="10">
                  <c:v>srpen 2013</c:v>
                </c:pt>
                <c:pt idx="11">
                  <c:v>září 2013</c:v>
                </c:pt>
                <c:pt idx="12">
                  <c:v>říjen 2013</c:v>
                </c:pt>
                <c:pt idx="13">
                  <c:v>leden 2014</c:v>
                </c:pt>
                <c:pt idx="14">
                  <c:v>červenec 2014</c:v>
                </c:pt>
                <c:pt idx="15">
                  <c:v>leden 2015</c:v>
                </c:pt>
                <c:pt idx="16">
                  <c:v>duben 2015</c:v>
                </c:pt>
                <c:pt idx="17">
                  <c:v>duben 2015</c:v>
                </c:pt>
                <c:pt idx="18">
                  <c:v>leden 2016</c:v>
                </c:pt>
                <c:pt idx="19">
                  <c:v>leden 2017</c:v>
                </c:pt>
                <c:pt idx="20">
                  <c:v>červenec 2017</c:v>
                </c:pt>
              </c:strCache>
            </c:strRef>
          </c:cat>
          <c:val>
            <c:numRef>
              <c:f>'p1'!$B$48:$V$48</c:f>
              <c:numCache>
                <c:formatCode>General</c:formatCode>
                <c:ptCount val="21"/>
                <c:pt idx="0">
                  <c:v>8136</c:v>
                </c:pt>
                <c:pt idx="1">
                  <c:v>8136</c:v>
                </c:pt>
                <c:pt idx="2">
                  <c:v>8136</c:v>
                </c:pt>
                <c:pt idx="3">
                  <c:v>8136</c:v>
                </c:pt>
                <c:pt idx="4">
                  <c:v>11778</c:v>
                </c:pt>
                <c:pt idx="5">
                  <c:v>11778</c:v>
                </c:pt>
                <c:pt idx="6">
                  <c:v>11778</c:v>
                </c:pt>
                <c:pt idx="7">
                  <c:v>11778</c:v>
                </c:pt>
                <c:pt idx="8">
                  <c:v>11778</c:v>
                </c:pt>
                <c:pt idx="9">
                  <c:v>11778</c:v>
                </c:pt>
                <c:pt idx="10">
                  <c:v>11778</c:v>
                </c:pt>
                <c:pt idx="11">
                  <c:v>11778</c:v>
                </c:pt>
                <c:pt idx="12">
                  <c:v>11778</c:v>
                </c:pt>
                <c:pt idx="13">
                  <c:v>11778</c:v>
                </c:pt>
                <c:pt idx="14">
                  <c:v>11778</c:v>
                </c:pt>
                <c:pt idx="15">
                  <c:v>11778</c:v>
                </c:pt>
                <c:pt idx="16">
                  <c:v>11778</c:v>
                </c:pt>
                <c:pt idx="17">
                  <c:v>11778</c:v>
                </c:pt>
                <c:pt idx="18">
                  <c:v>11778</c:v>
                </c:pt>
                <c:pt idx="19">
                  <c:v>11778</c:v>
                </c:pt>
                <c:pt idx="20">
                  <c:v>11778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826112"/>
        <c:axId val="96827648"/>
      </c:lineChart>
      <c:catAx>
        <c:axId val="96826112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-2100000" vert="horz"/>
          <a:lstStyle/>
          <a:p>
            <a:pPr>
              <a:defRPr b="1" i="0" baseline="0"/>
            </a:pPr>
            <a:endParaRPr lang="cs-CZ"/>
          </a:p>
        </c:txPr>
        <c:crossAx val="96827648"/>
        <c:crosses val="autoZero"/>
        <c:auto val="1"/>
        <c:lblAlgn val="ctr"/>
        <c:lblOffset val="100"/>
        <c:noMultiLvlLbl val="0"/>
      </c:catAx>
      <c:valAx>
        <c:axId val="9682764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b="1" i="0" baseline="0"/>
            </a:pPr>
            <a:endParaRPr lang="cs-CZ"/>
          </a:p>
        </c:txPr>
        <c:crossAx val="96826112"/>
        <c:crosses val="autoZero"/>
        <c:crossBetween val="between"/>
      </c:valAx>
      <c:spPr>
        <a:solidFill>
          <a:schemeClr val="bg2">
            <a:lumMod val="90000"/>
          </a:schemeClr>
        </a:solidFill>
      </c:spPr>
    </c:plotArea>
    <c:legend>
      <c:legendPos val="r"/>
      <c:layout>
        <c:manualLayout>
          <c:xMode val="edge"/>
          <c:yMode val="edge"/>
          <c:x val="0.89958263413794592"/>
          <c:y val="0.3847851777148546"/>
          <c:w val="8.0546526319083434E-2"/>
          <c:h val="0.11877118808424809"/>
        </c:manualLayout>
      </c:layout>
      <c:overlay val="0"/>
    </c:legend>
    <c:plotVisOnly val="1"/>
    <c:dispBlanksAs val="gap"/>
    <c:showDLblsOverMax val="0"/>
  </c:chart>
  <c:spPr>
    <a:effectLst>
      <a:outerShdw blurRad="50800" dist="50800" dir="5400000" algn="ctr" rotWithShape="0">
        <a:schemeClr val="tx2">
          <a:lumMod val="20000"/>
          <a:lumOff val="80000"/>
        </a:schemeClr>
      </a:outerShdw>
    </a:effectLst>
  </c:spPr>
  <c:printSettings>
    <c:headerFooter/>
    <c:pageMargins b="0" l="0" r="0" t="0" header="0" footer="0"/>
    <c:pageSetup paperSize="9" orientation="landscape" horizontalDpi="-2" verticalDpi="0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/>
          <a:lstStyle/>
          <a:p>
            <a:pPr>
              <a:defRPr sz="2000"/>
            </a:pPr>
            <a:r>
              <a:rPr lang="cs-CZ" sz="3200"/>
              <a:t>Počet osob podpořených v rámci APZ v</a:t>
            </a:r>
            <a:r>
              <a:rPr lang="cs-CZ" sz="3200" baseline="0"/>
              <a:t> roce 2016</a:t>
            </a:r>
            <a:endParaRPr lang="cs-CZ" sz="3200"/>
          </a:p>
        </c:rich>
      </c:tx>
      <c:layout>
        <c:manualLayout>
          <c:xMode val="edge"/>
          <c:yMode val="edge"/>
          <c:x val="0.18900762342857486"/>
          <c:y val="6.3667059223855113E-2"/>
        </c:manualLayout>
      </c:layout>
      <c:overlay val="0"/>
    </c:title>
    <c:autoTitleDeleted val="0"/>
    <c:view3D>
      <c:rotX val="20"/>
      <c:hPercent val="47"/>
      <c:rotY val="38"/>
      <c:depthPercent val="70"/>
      <c:rAngAx val="1"/>
    </c:view3D>
    <c:floor>
      <c:thickness val="0"/>
    </c:floor>
    <c:sideWall>
      <c:thickness val="0"/>
      <c:spPr>
        <a:ln>
          <a:solidFill>
            <a:schemeClr val="bg1">
              <a:lumMod val="65000"/>
            </a:schemeClr>
          </a:solidFill>
        </a:ln>
      </c:spPr>
    </c:sideWall>
    <c:backWall>
      <c:thickness val="0"/>
      <c:spPr>
        <a:ln>
          <a:solidFill>
            <a:schemeClr val="bg1">
              <a:lumMod val="65000"/>
            </a:schemeClr>
          </a:solidFill>
        </a:ln>
      </c:spPr>
    </c:backWall>
    <c:plotArea>
      <c:layout>
        <c:manualLayout>
          <c:layoutTarget val="inner"/>
          <c:xMode val="edge"/>
          <c:yMode val="edge"/>
          <c:x val="5.8974179078735499E-2"/>
          <c:y val="8.8047059810304182E-2"/>
          <c:w val="0.94065708026421502"/>
          <c:h val="0.75642305161913803"/>
        </c:manualLayout>
      </c:layout>
      <c:bar3DChart>
        <c:barDir val="col"/>
        <c:grouping val="clustered"/>
        <c:varyColors val="0"/>
        <c:ser>
          <c:idx val="0"/>
          <c:order val="0"/>
          <c:invertIfNegative val="0"/>
          <c:dLbls>
            <c:dLbl>
              <c:idx val="0"/>
              <c:layout>
                <c:manualLayout>
                  <c:x val="6.5929100634572581E-3"/>
                  <c:y val="-2.28273256887665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8.9663277849762451E-3"/>
                  <c:y val="-1.78731009830205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6.5928890981869206E-3"/>
                  <c:y val="-1.07238605898123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1.25451011661517E-2"/>
                  <c:y val="-2.48296503632162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9.4184129974099369E-3"/>
                  <c:y val="-8.936550491510276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1.1038323532343268E-2"/>
                  <c:y val="-2.22563672078303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8.4765716976688745E-3"/>
                  <c:y val="-1.60857908847184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1.280898036479625E-2"/>
                  <c:y val="-1.24011071427334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7.5347303979279492E-3"/>
                  <c:y val="-2.85969615728328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0"/>
                  <c:y val="-1.60857908847184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9.4184129974099365E-4"/>
                  <c:y val="-1.07238605898123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" sourceLinked="0"/>
            <c:txPr>
              <a:bodyPr/>
              <a:lstStyle/>
              <a:p>
                <a:pPr>
                  <a:defRPr sz="1800" b="1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p6b!$C$53:$C$69</c:f>
              <c:strCache>
                <c:ptCount val="17"/>
                <c:pt idx="0">
                  <c:v>VPP</c:v>
                </c:pt>
                <c:pt idx="1">
                  <c:v>SÚPM zřízená</c:v>
                </c:pt>
                <c:pt idx="2">
                  <c:v>SÚPM vyhrazená</c:v>
                </c:pt>
                <c:pt idx="3">
                  <c:v>SÚPM - SVČ</c:v>
                </c:pt>
                <c:pt idx="4">
                  <c:v>CHPM zřízená</c:v>
                </c:pt>
                <c:pt idx="5">
                  <c:v>CHPM - SVČ</c:v>
                </c:pt>
                <c:pt idx="6">
                  <c:v>Příspěvek na provoz CHPM a CHPM SVČ</c:v>
                </c:pt>
                <c:pt idx="7">
                  <c:v>CHPM vymezená + SVČ</c:v>
                </c:pt>
                <c:pt idx="8">
                  <c:v>Příspěvek na zapracování</c:v>
                </c:pt>
                <c:pt idx="9">
                  <c:v>Překlenovací příspěvek</c:v>
                </c:pt>
                <c:pt idx="10">
                  <c:v>Projekty ESF - OPZ - VPP</c:v>
                </c:pt>
                <c:pt idx="11">
                  <c:v>Projekty ESF - OPZ - SÚPM</c:v>
                </c:pt>
                <c:pt idx="12">
                  <c:v>Příspěvek na dojížďku             </c:v>
                </c:pt>
                <c:pt idx="13">
                  <c:v>Odborná praxe do 30ti let</c:v>
                </c:pt>
                <c:pt idx="14">
                  <c:v>Rekvalifikace</c:v>
                </c:pt>
                <c:pt idx="15">
                  <c:v>Zvolená rekvalifikace</c:v>
                </c:pt>
                <c:pt idx="16">
                  <c:v>Poradenství</c:v>
                </c:pt>
              </c:strCache>
            </c:strRef>
          </c:cat>
          <c:val>
            <c:numRef>
              <c:f>(p6b!$F$21,p6b!$J$21,p6b!$N$21,p6b!$P$21,p6b!$T$21,p6b!$V$21,p6b!$X$21,p6b!$Z$21,p6b!$AB$21,p6b!$AD$21,p6b!$D$43,p6b!$F$43,p6b!$H$43,p6b!$J$43,p6b!$L$43,p6b!$N$43,p6b!$P$43)</c:f>
              <c:numCache>
                <c:formatCode>#,##0</c:formatCode>
                <c:ptCount val="17"/>
                <c:pt idx="0">
                  <c:v>6133</c:v>
                </c:pt>
                <c:pt idx="1">
                  <c:v>30</c:v>
                </c:pt>
                <c:pt idx="2">
                  <c:v>3929</c:v>
                </c:pt>
                <c:pt idx="3">
                  <c:v>1936</c:v>
                </c:pt>
                <c:pt idx="4">
                  <c:v>885</c:v>
                </c:pt>
                <c:pt idx="5">
                  <c:v>14</c:v>
                </c:pt>
                <c:pt idx="6">
                  <c:v>127</c:v>
                </c:pt>
                <c:pt idx="7">
                  <c:v>9893</c:v>
                </c:pt>
                <c:pt idx="8">
                  <c:v>0</c:v>
                </c:pt>
                <c:pt idx="9">
                  <c:v>192</c:v>
                </c:pt>
                <c:pt idx="10">
                  <c:v>16475</c:v>
                </c:pt>
                <c:pt idx="11">
                  <c:v>19166</c:v>
                </c:pt>
                <c:pt idx="12">
                  <c:v>644</c:v>
                </c:pt>
                <c:pt idx="13">
                  <c:v>1698</c:v>
                </c:pt>
                <c:pt idx="14">
                  <c:v>12847</c:v>
                </c:pt>
                <c:pt idx="15">
                  <c:v>9701</c:v>
                </c:pt>
                <c:pt idx="16">
                  <c:v>26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96131328"/>
        <c:axId val="96149504"/>
        <c:axId val="0"/>
      </c:bar3DChart>
      <c:catAx>
        <c:axId val="96131328"/>
        <c:scaling>
          <c:orientation val="minMax"/>
        </c:scaling>
        <c:delete val="0"/>
        <c:axPos val="b"/>
        <c:numFmt formatCode="#,##0.00" sourceLinked="0"/>
        <c:majorTickMark val="out"/>
        <c:minorTickMark val="none"/>
        <c:tickLblPos val="low"/>
        <c:txPr>
          <a:bodyPr rot="-1200000" vert="horz"/>
          <a:lstStyle/>
          <a:p>
            <a:pPr>
              <a:defRPr sz="2000"/>
            </a:pPr>
            <a:endParaRPr lang="cs-CZ"/>
          </a:p>
        </c:txPr>
        <c:crossAx val="961495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614950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400"/>
            </a:pPr>
            <a:endParaRPr lang="cs-CZ"/>
          </a:p>
        </c:txPr>
        <c:crossAx val="9613132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0"/>
            </a:pPr>
            <a:r>
              <a:rPr lang="cs-CZ" sz="2000"/>
              <a:t>Meziroční rozdíly počtu uchazečů o zaměstnání </a:t>
            </a:r>
          </a:p>
        </c:rich>
      </c:tx>
      <c:layout>
        <c:manualLayout>
          <c:xMode val="edge"/>
          <c:yMode val="edge"/>
          <c:x val="0.40297318936711207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3.3614179244815037E-2"/>
          <c:y val="7.3866450595875849E-2"/>
          <c:w val="0.9597983371814548"/>
          <c:h val="0.84240587342814677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chemeClr val="accent1"/>
            </a:solidFill>
          </c:spPr>
          <c:invertIfNegative val="0"/>
          <c:cat>
            <c:multiLvlStrRef>
              <c:f>[2]uch!$IH$37:$LA$38</c:f>
              <c:multiLvlStrCache>
                <c:ptCount val="7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</c:lvl>
                <c:lvl>
                  <c:pt idx="0">
                    <c:v>2011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  <c:pt idx="5">
                    <c:v>0</c:v>
                  </c:pt>
                  <c:pt idx="6">
                    <c:v>0</c:v>
                  </c:pt>
                  <c:pt idx="7">
                    <c:v>0</c:v>
                  </c:pt>
                  <c:pt idx="8">
                    <c:v>0</c:v>
                  </c:pt>
                  <c:pt idx="9">
                    <c:v>0</c:v>
                  </c:pt>
                  <c:pt idx="10">
                    <c:v>0</c:v>
                  </c:pt>
                  <c:pt idx="11">
                    <c:v>0</c:v>
                  </c:pt>
                  <c:pt idx="12">
                    <c:v>2012</c:v>
                  </c:pt>
                  <c:pt idx="13">
                    <c:v>0</c:v>
                  </c:pt>
                  <c:pt idx="14">
                    <c:v>0</c:v>
                  </c:pt>
                  <c:pt idx="15">
                    <c:v>0</c:v>
                  </c:pt>
                  <c:pt idx="16">
                    <c:v>0</c:v>
                  </c:pt>
                  <c:pt idx="17">
                    <c:v>0</c:v>
                  </c:pt>
                  <c:pt idx="18">
                    <c:v>0</c:v>
                  </c:pt>
                  <c:pt idx="19">
                    <c:v>0</c:v>
                  </c:pt>
                  <c:pt idx="20">
                    <c:v>0</c:v>
                  </c:pt>
                  <c:pt idx="21">
                    <c:v>0</c:v>
                  </c:pt>
                  <c:pt idx="22">
                    <c:v>0</c:v>
                  </c:pt>
                  <c:pt idx="23">
                    <c:v>0</c:v>
                  </c:pt>
                  <c:pt idx="24">
                    <c:v>2013</c:v>
                  </c:pt>
                  <c:pt idx="25">
                    <c:v>0</c:v>
                  </c:pt>
                  <c:pt idx="26">
                    <c:v>0</c:v>
                  </c:pt>
                  <c:pt idx="27">
                    <c:v>0</c:v>
                  </c:pt>
                  <c:pt idx="28">
                    <c:v>0</c:v>
                  </c:pt>
                  <c:pt idx="29">
                    <c:v>0</c:v>
                  </c:pt>
                  <c:pt idx="30">
                    <c:v>0</c:v>
                  </c:pt>
                  <c:pt idx="31">
                    <c:v>0</c:v>
                  </c:pt>
                  <c:pt idx="32">
                    <c:v>0</c:v>
                  </c:pt>
                  <c:pt idx="33">
                    <c:v>0</c:v>
                  </c:pt>
                  <c:pt idx="34">
                    <c:v>0</c:v>
                  </c:pt>
                  <c:pt idx="35">
                    <c:v>0</c:v>
                  </c:pt>
                  <c:pt idx="36">
                    <c:v>2014</c:v>
                  </c:pt>
                  <c:pt idx="37">
                    <c:v>0</c:v>
                  </c:pt>
                  <c:pt idx="38">
                    <c:v>0</c:v>
                  </c:pt>
                  <c:pt idx="39">
                    <c:v>0</c:v>
                  </c:pt>
                  <c:pt idx="40">
                    <c:v>0</c:v>
                  </c:pt>
                  <c:pt idx="41">
                    <c:v>0</c:v>
                  </c:pt>
                  <c:pt idx="42">
                    <c:v>0</c:v>
                  </c:pt>
                  <c:pt idx="43">
                    <c:v>0</c:v>
                  </c:pt>
                  <c:pt idx="44">
                    <c:v>0</c:v>
                  </c:pt>
                  <c:pt idx="45">
                    <c:v>0</c:v>
                  </c:pt>
                  <c:pt idx="46">
                    <c:v>0</c:v>
                  </c:pt>
                  <c:pt idx="47">
                    <c:v>0</c:v>
                  </c:pt>
                  <c:pt idx="48">
                    <c:v>2015</c:v>
                  </c:pt>
                  <c:pt idx="49">
                    <c:v>0</c:v>
                  </c:pt>
                  <c:pt idx="50">
                    <c:v>0</c:v>
                  </c:pt>
                  <c:pt idx="51">
                    <c:v>0</c:v>
                  </c:pt>
                  <c:pt idx="52">
                    <c:v>0</c:v>
                  </c:pt>
                  <c:pt idx="53">
                    <c:v>0</c:v>
                  </c:pt>
                  <c:pt idx="54">
                    <c:v>0</c:v>
                  </c:pt>
                  <c:pt idx="55">
                    <c:v>0</c:v>
                  </c:pt>
                  <c:pt idx="56">
                    <c:v>0</c:v>
                  </c:pt>
                  <c:pt idx="57">
                    <c:v>0</c:v>
                  </c:pt>
                  <c:pt idx="58">
                    <c:v>0</c:v>
                  </c:pt>
                  <c:pt idx="59">
                    <c:v>0</c:v>
                  </c:pt>
                  <c:pt idx="60">
                    <c:v>2016</c:v>
                  </c:pt>
                  <c:pt idx="61">
                    <c:v>0</c:v>
                  </c:pt>
                  <c:pt idx="62">
                    <c:v>0</c:v>
                  </c:pt>
                  <c:pt idx="63">
                    <c:v>0</c:v>
                  </c:pt>
                  <c:pt idx="64">
                    <c:v>0</c:v>
                  </c:pt>
                  <c:pt idx="65">
                    <c:v>0</c:v>
                  </c:pt>
                  <c:pt idx="66">
                    <c:v>0</c:v>
                  </c:pt>
                  <c:pt idx="67">
                    <c:v>0</c:v>
                  </c:pt>
                  <c:pt idx="68">
                    <c:v>0</c:v>
                  </c:pt>
                  <c:pt idx="69">
                    <c:v>0</c:v>
                  </c:pt>
                  <c:pt idx="70">
                    <c:v>0</c:v>
                  </c:pt>
                  <c:pt idx="71">
                    <c:v>0</c:v>
                  </c:pt>
                </c:lvl>
              </c:multiLvlStrCache>
            </c:multiLvlStrRef>
          </c:cat>
          <c:val>
            <c:numRef>
              <c:f>[2]uch!$IH$53:$LA$53</c:f>
              <c:numCache>
                <c:formatCode>General</c:formatCode>
                <c:ptCount val="72"/>
                <c:pt idx="0">
                  <c:v>-2363</c:v>
                </c:pt>
                <c:pt idx="1">
                  <c:v>-16239</c:v>
                </c:pt>
                <c:pt idx="2">
                  <c:v>-25062</c:v>
                </c:pt>
                <c:pt idx="3">
                  <c:v>-26286</c:v>
                </c:pt>
                <c:pt idx="4">
                  <c:v>-24823</c:v>
                </c:pt>
                <c:pt idx="5">
                  <c:v>-21725</c:v>
                </c:pt>
                <c:pt idx="6">
                  <c:v>-19700</c:v>
                </c:pt>
                <c:pt idx="7">
                  <c:v>-19959</c:v>
                </c:pt>
                <c:pt idx="8">
                  <c:v>-25366</c:v>
                </c:pt>
                <c:pt idx="9">
                  <c:v>-24543</c:v>
                </c:pt>
                <c:pt idx="10">
                  <c:v>-30236</c:v>
                </c:pt>
                <c:pt idx="11">
                  <c:v>-53100</c:v>
                </c:pt>
                <c:pt idx="12">
                  <c:v>-37774</c:v>
                </c:pt>
                <c:pt idx="13">
                  <c:v>-25211</c:v>
                </c:pt>
                <c:pt idx="14">
                  <c:v>-22582</c:v>
                </c:pt>
                <c:pt idx="15">
                  <c:v>-16520</c:v>
                </c:pt>
                <c:pt idx="16">
                  <c:v>-7857</c:v>
                </c:pt>
                <c:pt idx="17">
                  <c:v>-4189</c:v>
                </c:pt>
                <c:pt idx="18">
                  <c:v>13</c:v>
                </c:pt>
                <c:pt idx="19">
                  <c:v>5158</c:v>
                </c:pt>
                <c:pt idx="20">
                  <c:v>18070</c:v>
                </c:pt>
                <c:pt idx="21">
                  <c:v>26144</c:v>
                </c:pt>
                <c:pt idx="22">
                  <c:v>32094</c:v>
                </c:pt>
                <c:pt idx="23">
                  <c:v>36860</c:v>
                </c:pt>
                <c:pt idx="24">
                  <c:v>51720</c:v>
                </c:pt>
                <c:pt idx="25">
                  <c:v>51998</c:v>
                </c:pt>
                <c:pt idx="26">
                  <c:v>62588</c:v>
                </c:pt>
                <c:pt idx="27">
                  <c:v>67906</c:v>
                </c:pt>
                <c:pt idx="28">
                  <c:v>65364</c:v>
                </c:pt>
                <c:pt idx="29">
                  <c:v>65887</c:v>
                </c:pt>
                <c:pt idx="30">
                  <c:v>65499</c:v>
                </c:pt>
                <c:pt idx="31">
                  <c:v>65038</c:v>
                </c:pt>
                <c:pt idx="32">
                  <c:v>63873</c:v>
                </c:pt>
                <c:pt idx="33">
                  <c:v>59919</c:v>
                </c:pt>
                <c:pt idx="34">
                  <c:v>56815</c:v>
                </c:pt>
                <c:pt idx="35">
                  <c:v>51522</c:v>
                </c:pt>
                <c:pt idx="36">
                  <c:v>43465</c:v>
                </c:pt>
                <c:pt idx="37">
                  <c:v>31707</c:v>
                </c:pt>
                <c:pt idx="38">
                  <c:v>20547</c:v>
                </c:pt>
                <c:pt idx="39">
                  <c:v>9680</c:v>
                </c:pt>
                <c:pt idx="40">
                  <c:v>2510</c:v>
                </c:pt>
                <c:pt idx="41">
                  <c:v>-3294</c:v>
                </c:pt>
                <c:pt idx="42">
                  <c:v>-9732</c:v>
                </c:pt>
                <c:pt idx="43">
                  <c:v>-16506</c:v>
                </c:pt>
                <c:pt idx="44">
                  <c:v>-27960</c:v>
                </c:pt>
                <c:pt idx="45">
                  <c:v>-37043</c:v>
                </c:pt>
                <c:pt idx="46">
                  <c:v>-47805</c:v>
                </c:pt>
                <c:pt idx="47">
                  <c:v>-54919</c:v>
                </c:pt>
                <c:pt idx="48">
                  <c:v>-73083</c:v>
                </c:pt>
                <c:pt idx="49">
                  <c:v>-77273</c:v>
                </c:pt>
                <c:pt idx="50">
                  <c:v>-83000</c:v>
                </c:pt>
                <c:pt idx="51">
                  <c:v>-83323</c:v>
                </c:pt>
                <c:pt idx="52">
                  <c:v>-84284</c:v>
                </c:pt>
                <c:pt idx="53">
                  <c:v>-85784</c:v>
                </c:pt>
                <c:pt idx="54">
                  <c:v>-85023</c:v>
                </c:pt>
                <c:pt idx="55">
                  <c:v>-84559</c:v>
                </c:pt>
                <c:pt idx="56">
                  <c:v>-87206</c:v>
                </c:pt>
                <c:pt idx="57">
                  <c:v>-89206</c:v>
                </c:pt>
                <c:pt idx="58">
                  <c:v>-86144</c:v>
                </c:pt>
                <c:pt idx="59">
                  <c:v>-88796</c:v>
                </c:pt>
                <c:pt idx="60">
                  <c:v>-88788</c:v>
                </c:pt>
                <c:pt idx="61">
                  <c:v>-86863</c:v>
                </c:pt>
                <c:pt idx="62">
                  <c:v>-82206</c:v>
                </c:pt>
                <c:pt idx="63">
                  <c:v>-76625</c:v>
                </c:pt>
                <c:pt idx="64">
                  <c:v>-70900</c:v>
                </c:pt>
                <c:pt idx="65">
                  <c:v>-67067</c:v>
                </c:pt>
                <c:pt idx="66">
                  <c:v>-63674</c:v>
                </c:pt>
                <c:pt idx="67">
                  <c:v>-62192</c:v>
                </c:pt>
                <c:pt idx="68">
                  <c:v>-63634</c:v>
                </c:pt>
                <c:pt idx="69">
                  <c:v>-64188</c:v>
                </c:pt>
                <c:pt idx="70">
                  <c:v>-68609</c:v>
                </c:pt>
                <c:pt idx="71">
                  <c:v>-71745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5243264"/>
        <c:axId val="95249152"/>
      </c:barChart>
      <c:catAx>
        <c:axId val="95243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>
            <a:solidFill>
              <a:schemeClr val="accent1"/>
            </a:solidFill>
          </a:ln>
        </c:spPr>
        <c:txPr>
          <a:bodyPr rot="0" vert="horz"/>
          <a:lstStyle/>
          <a:p>
            <a:pPr>
              <a:defRPr/>
            </a:pPr>
            <a:endParaRPr lang="cs-CZ"/>
          </a:p>
        </c:txPr>
        <c:crossAx val="95249152"/>
        <c:crosses val="autoZero"/>
        <c:auto val="1"/>
        <c:lblAlgn val="ctr"/>
        <c:lblOffset val="10"/>
        <c:noMultiLvlLbl val="0"/>
      </c:catAx>
      <c:valAx>
        <c:axId val="9524915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cs-CZ"/>
                  <a:t>v tisících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95243264"/>
        <c:crosses val="autoZero"/>
        <c:crossBetween val="midCat"/>
        <c:dispUnits>
          <c:builtInUnit val="thousands"/>
        </c:dispUnits>
      </c:valAx>
    </c:plotArea>
    <c:plotVisOnly val="1"/>
    <c:dispBlanksAs val="gap"/>
    <c:showDLblsOverMax val="0"/>
  </c:chart>
  <c:txPr>
    <a:bodyPr/>
    <a:lstStyle/>
    <a:p>
      <a:pPr>
        <a:defRPr sz="1500" baseline="0"/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/>
              <a:t>Vývoj míry nezaměstnanosti (v %)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p3c!$A$4</c:f>
              <c:strCache>
                <c:ptCount val="1"/>
                <c:pt idx="0">
                  <c:v>Czech Republic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</c:spPr>
          <c:invertIfNegative val="0"/>
          <c:dLbls>
            <c:txPr>
              <a:bodyPr/>
              <a:lstStyle/>
              <a:p>
                <a:pPr>
                  <a:defRPr sz="1200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p3c!$N$2:$AW$2</c:f>
              <c:strCache>
                <c:ptCount val="24"/>
                <c:pt idx="0">
                  <c:v>2015 01</c:v>
                </c:pt>
                <c:pt idx="1">
                  <c:v>2015 02</c:v>
                </c:pt>
                <c:pt idx="2">
                  <c:v>2015 03</c:v>
                </c:pt>
                <c:pt idx="3">
                  <c:v>2015 04</c:v>
                </c:pt>
                <c:pt idx="4">
                  <c:v>2015 05</c:v>
                </c:pt>
                <c:pt idx="5">
                  <c:v>2015 06</c:v>
                </c:pt>
                <c:pt idx="6">
                  <c:v>2015  07</c:v>
                </c:pt>
                <c:pt idx="7">
                  <c:v>2015  08</c:v>
                </c:pt>
                <c:pt idx="8">
                  <c:v>2015  09</c:v>
                </c:pt>
                <c:pt idx="9">
                  <c:v>2015   10</c:v>
                </c:pt>
                <c:pt idx="10">
                  <c:v>2015  11</c:v>
                </c:pt>
                <c:pt idx="11">
                  <c:v>2015  12</c:v>
                </c:pt>
                <c:pt idx="12">
                  <c:v>2016 01</c:v>
                </c:pt>
                <c:pt idx="13">
                  <c:v>2016 02</c:v>
                </c:pt>
                <c:pt idx="14">
                  <c:v>2016 03</c:v>
                </c:pt>
                <c:pt idx="15">
                  <c:v>2016 04</c:v>
                </c:pt>
                <c:pt idx="16">
                  <c:v>2016 05</c:v>
                </c:pt>
                <c:pt idx="17">
                  <c:v>2016 06</c:v>
                </c:pt>
                <c:pt idx="18">
                  <c:v>2016  07</c:v>
                </c:pt>
                <c:pt idx="19">
                  <c:v>2016  08</c:v>
                </c:pt>
                <c:pt idx="20">
                  <c:v>2016  09</c:v>
                </c:pt>
                <c:pt idx="21">
                  <c:v>2016   10</c:v>
                </c:pt>
                <c:pt idx="22">
                  <c:v>2016  11</c:v>
                </c:pt>
                <c:pt idx="23">
                  <c:v>2016  12</c:v>
                </c:pt>
              </c:strCache>
            </c:strRef>
          </c:cat>
          <c:val>
            <c:numRef>
              <c:f>p3c!$N$4:$AW$4</c:f>
              <c:numCache>
                <c:formatCode>#,##0.0</c:formatCode>
                <c:ptCount val="24"/>
                <c:pt idx="0">
                  <c:v>6</c:v>
                </c:pt>
                <c:pt idx="1">
                  <c:v>6.2</c:v>
                </c:pt>
                <c:pt idx="2">
                  <c:v>5.8</c:v>
                </c:pt>
                <c:pt idx="3">
                  <c:v>5.2</c:v>
                </c:pt>
                <c:pt idx="4">
                  <c:v>4.8</c:v>
                </c:pt>
                <c:pt idx="5">
                  <c:v>4.8</c:v>
                </c:pt>
                <c:pt idx="6">
                  <c:v>5.0999999999999996</c:v>
                </c:pt>
                <c:pt idx="7">
                  <c:v>4.8</c:v>
                </c:pt>
                <c:pt idx="8">
                  <c:v>4.5999999999999996</c:v>
                </c:pt>
                <c:pt idx="9">
                  <c:v>4.5</c:v>
                </c:pt>
                <c:pt idx="10">
                  <c:v>4.4000000000000004</c:v>
                </c:pt>
                <c:pt idx="11">
                  <c:v>4.5</c:v>
                </c:pt>
                <c:pt idx="12">
                  <c:v>4.5999999999999996</c:v>
                </c:pt>
                <c:pt idx="13">
                  <c:v>4.4000000000000004</c:v>
                </c:pt>
                <c:pt idx="14">
                  <c:v>4.0999999999999996</c:v>
                </c:pt>
                <c:pt idx="15">
                  <c:v>4</c:v>
                </c:pt>
                <c:pt idx="16">
                  <c:v>3.7</c:v>
                </c:pt>
                <c:pt idx="17">
                  <c:v>4.0999999999999996</c:v>
                </c:pt>
                <c:pt idx="18">
                  <c:v>4.3</c:v>
                </c:pt>
                <c:pt idx="19">
                  <c:v>3.7</c:v>
                </c:pt>
                <c:pt idx="20">
                  <c:v>3.9</c:v>
                </c:pt>
                <c:pt idx="21">
                  <c:v>3.7</c:v>
                </c:pt>
                <c:pt idx="22">
                  <c:v>3.5</c:v>
                </c:pt>
                <c:pt idx="23">
                  <c:v>3.6</c:v>
                </c:pt>
              </c:numCache>
            </c:numRef>
          </c:val>
        </c:ser>
        <c:ser>
          <c:idx val="1"/>
          <c:order val="1"/>
          <c:tx>
            <c:strRef>
              <c:f>p3c!$A$18</c:f>
              <c:strCache>
                <c:ptCount val="1"/>
                <c:pt idx="0">
                  <c:v>EU28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txPr>
              <a:bodyPr/>
              <a:lstStyle/>
              <a:p>
                <a:pPr>
                  <a:defRPr sz="1200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p3c!$N$2:$AW$2</c:f>
              <c:strCache>
                <c:ptCount val="24"/>
                <c:pt idx="0">
                  <c:v>2015 01</c:v>
                </c:pt>
                <c:pt idx="1">
                  <c:v>2015 02</c:v>
                </c:pt>
                <c:pt idx="2">
                  <c:v>2015 03</c:v>
                </c:pt>
                <c:pt idx="3">
                  <c:v>2015 04</c:v>
                </c:pt>
                <c:pt idx="4">
                  <c:v>2015 05</c:v>
                </c:pt>
                <c:pt idx="5">
                  <c:v>2015 06</c:v>
                </c:pt>
                <c:pt idx="6">
                  <c:v>2015  07</c:v>
                </c:pt>
                <c:pt idx="7">
                  <c:v>2015  08</c:v>
                </c:pt>
                <c:pt idx="8">
                  <c:v>2015  09</c:v>
                </c:pt>
                <c:pt idx="9">
                  <c:v>2015   10</c:v>
                </c:pt>
                <c:pt idx="10">
                  <c:v>2015  11</c:v>
                </c:pt>
                <c:pt idx="11">
                  <c:v>2015  12</c:v>
                </c:pt>
                <c:pt idx="12">
                  <c:v>2016 01</c:v>
                </c:pt>
                <c:pt idx="13">
                  <c:v>2016 02</c:v>
                </c:pt>
                <c:pt idx="14">
                  <c:v>2016 03</c:v>
                </c:pt>
                <c:pt idx="15">
                  <c:v>2016 04</c:v>
                </c:pt>
                <c:pt idx="16">
                  <c:v>2016 05</c:v>
                </c:pt>
                <c:pt idx="17">
                  <c:v>2016 06</c:v>
                </c:pt>
                <c:pt idx="18">
                  <c:v>2016  07</c:v>
                </c:pt>
                <c:pt idx="19">
                  <c:v>2016  08</c:v>
                </c:pt>
                <c:pt idx="20">
                  <c:v>2016  09</c:v>
                </c:pt>
                <c:pt idx="21">
                  <c:v>2016   10</c:v>
                </c:pt>
                <c:pt idx="22">
                  <c:v>2016  11</c:v>
                </c:pt>
                <c:pt idx="23">
                  <c:v>2016  12</c:v>
                </c:pt>
              </c:strCache>
            </c:strRef>
          </c:cat>
          <c:val>
            <c:numRef>
              <c:f>p3c!$N$18:$AW$18</c:f>
              <c:numCache>
                <c:formatCode>#,##0.0</c:formatCode>
                <c:ptCount val="24"/>
                <c:pt idx="0">
                  <c:v>10.199999999999999</c:v>
                </c:pt>
                <c:pt idx="1">
                  <c:v>10.199999999999999</c:v>
                </c:pt>
                <c:pt idx="2">
                  <c:v>10</c:v>
                </c:pt>
                <c:pt idx="3">
                  <c:v>9.6999999999999993</c:v>
                </c:pt>
                <c:pt idx="4">
                  <c:v>9.5</c:v>
                </c:pt>
                <c:pt idx="5">
                  <c:v>9.3000000000000007</c:v>
                </c:pt>
                <c:pt idx="6">
                  <c:v>9</c:v>
                </c:pt>
                <c:pt idx="7">
                  <c:v>8.9</c:v>
                </c:pt>
                <c:pt idx="8">
                  <c:v>9</c:v>
                </c:pt>
                <c:pt idx="9">
                  <c:v>9.1</c:v>
                </c:pt>
                <c:pt idx="10">
                  <c:v>9.1</c:v>
                </c:pt>
                <c:pt idx="11">
                  <c:v>9.1</c:v>
                </c:pt>
                <c:pt idx="12">
                  <c:v>9.1999999999999993</c:v>
                </c:pt>
                <c:pt idx="13">
                  <c:v>9.3000000000000007</c:v>
                </c:pt>
                <c:pt idx="14">
                  <c:v>9.1</c:v>
                </c:pt>
                <c:pt idx="15">
                  <c:v>8.6999999999999993</c:v>
                </c:pt>
                <c:pt idx="16">
                  <c:v>8.6</c:v>
                </c:pt>
                <c:pt idx="17">
                  <c:v>8.4</c:v>
                </c:pt>
                <c:pt idx="18">
                  <c:v>8.1999999999999993</c:v>
                </c:pt>
                <c:pt idx="19">
                  <c:v>8.1999999999999993</c:v>
                </c:pt>
                <c:pt idx="20">
                  <c:v>8.1999999999999993</c:v>
                </c:pt>
                <c:pt idx="21">
                  <c:v>8.3000000000000007</c:v>
                </c:pt>
                <c:pt idx="22">
                  <c:v>8.3000000000000007</c:v>
                </c:pt>
                <c:pt idx="23">
                  <c:v>8.1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960832"/>
        <c:axId val="93974912"/>
      </c:barChart>
      <c:catAx>
        <c:axId val="93960832"/>
        <c:scaling>
          <c:orientation val="minMax"/>
        </c:scaling>
        <c:delete val="0"/>
        <c:axPos val="b"/>
        <c:numFmt formatCode="0.00" sourceLinked="0"/>
        <c:majorTickMark val="none"/>
        <c:minorTickMark val="none"/>
        <c:tickLblPos val="nextTo"/>
        <c:txPr>
          <a:bodyPr/>
          <a:lstStyle/>
          <a:p>
            <a:pPr>
              <a:defRPr sz="1200" baseline="0"/>
            </a:pPr>
            <a:endParaRPr lang="cs-CZ"/>
          </a:p>
        </c:txPr>
        <c:crossAx val="93974912"/>
        <c:crosses val="autoZero"/>
        <c:auto val="1"/>
        <c:lblAlgn val="ctr"/>
        <c:lblOffset val="100"/>
        <c:noMultiLvlLbl val="0"/>
      </c:catAx>
      <c:valAx>
        <c:axId val="93974912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crossAx val="93960832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US" sz="1200"/>
              <a:t>Míra dlouhodobé nezaměstnanosti v %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[6]Sheet0!$A$11</c:f>
              <c:strCache>
                <c:ptCount val="1"/>
                <c:pt idx="0">
                  <c:v>Czech Republic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-5.5555555555555558E-3"/>
                  <c:y val="1.38888888888888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delete val="1"/>
            </c:dLbl>
            <c:dLbl>
              <c:idx val="2"/>
              <c:layout>
                <c:manualLayout>
                  <c:x val="-1.1111111111111112E-2"/>
                  <c:y val="4.629629629629629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delete val="1"/>
            </c:dLbl>
            <c:dLbl>
              <c:idx val="5"/>
              <c:delete val="1"/>
            </c:dLbl>
            <c:dLbl>
              <c:idx val="7"/>
              <c:delete val="1"/>
            </c:dLbl>
            <c:dLbl>
              <c:idx val="9"/>
              <c:delete val="1"/>
            </c:dLbl>
            <c:dLbl>
              <c:idx val="11"/>
              <c:delete val="1"/>
            </c:dLbl>
            <c:dLbl>
              <c:idx val="13"/>
              <c:delete val="1"/>
            </c:dLbl>
            <c:dLbl>
              <c:idx val="15"/>
              <c:delete val="1"/>
            </c:dLbl>
            <c:txPr>
              <a:bodyPr/>
              <a:lstStyle/>
              <a:p>
                <a:pPr>
                  <a:defRPr sz="800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[6]Sheet0!$X$4:$AN$4</c:f>
              <c:strCache>
                <c:ptCount val="17"/>
                <c:pt idx="0">
                  <c:v>2007</c:v>
                </c:pt>
                <c:pt idx="2">
                  <c:v>2008</c:v>
                </c:pt>
                <c:pt idx="4">
                  <c:v>2009</c:v>
                </c:pt>
                <c:pt idx="6">
                  <c:v>2010</c:v>
                </c:pt>
                <c:pt idx="8">
                  <c:v>2011</c:v>
                </c:pt>
                <c:pt idx="10">
                  <c:v>2012</c:v>
                </c:pt>
                <c:pt idx="12">
                  <c:v>2013</c:v>
                </c:pt>
                <c:pt idx="14">
                  <c:v>2014</c:v>
                </c:pt>
                <c:pt idx="16">
                  <c:v>2015</c:v>
                </c:pt>
              </c:strCache>
            </c:strRef>
          </c:cat>
          <c:val>
            <c:numRef>
              <c:f>[6]Sheet0!$X$11:$AN$11</c:f>
              <c:numCache>
                <c:formatCode>General</c:formatCode>
                <c:ptCount val="17"/>
                <c:pt idx="0">
                  <c:v>2.8</c:v>
                </c:pt>
                <c:pt idx="1">
                  <c:v>0</c:v>
                </c:pt>
                <c:pt idx="2">
                  <c:v>2.2000000000000002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3</c:v>
                </c:pt>
                <c:pt idx="7">
                  <c:v>0</c:v>
                </c:pt>
                <c:pt idx="8">
                  <c:v>2.7</c:v>
                </c:pt>
                <c:pt idx="9">
                  <c:v>0</c:v>
                </c:pt>
                <c:pt idx="10">
                  <c:v>3</c:v>
                </c:pt>
                <c:pt idx="11">
                  <c:v>0</c:v>
                </c:pt>
                <c:pt idx="12">
                  <c:v>3</c:v>
                </c:pt>
                <c:pt idx="13">
                  <c:v>0</c:v>
                </c:pt>
                <c:pt idx="14">
                  <c:v>2.7</c:v>
                </c:pt>
                <c:pt idx="15">
                  <c:v>0</c:v>
                </c:pt>
                <c:pt idx="16">
                  <c:v>2.4</c:v>
                </c:pt>
              </c:numCache>
            </c:numRef>
          </c:val>
        </c:ser>
        <c:ser>
          <c:idx val="1"/>
          <c:order val="1"/>
          <c:tx>
            <c:strRef>
              <c:f>[6]Sheet0!$A$5</c:f>
              <c:strCache>
                <c:ptCount val="1"/>
                <c:pt idx="0">
                  <c:v>EU (28 countries)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5.5555555555555558E-3"/>
                  <c:y val="4.629629629629629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delete val="1"/>
            </c:dLbl>
            <c:dLbl>
              <c:idx val="2"/>
              <c:layout>
                <c:manualLayout>
                  <c:x val="0"/>
                  <c:y val="1.38888888888888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delete val="1"/>
            </c:dLbl>
            <c:dLbl>
              <c:idx val="5"/>
              <c:delete val="1"/>
            </c:dLbl>
            <c:dLbl>
              <c:idx val="7"/>
              <c:delete val="1"/>
            </c:dLbl>
            <c:dLbl>
              <c:idx val="9"/>
              <c:delete val="1"/>
            </c:dLbl>
            <c:dLbl>
              <c:idx val="11"/>
              <c:delete val="1"/>
            </c:dLbl>
            <c:dLbl>
              <c:idx val="13"/>
              <c:delete val="1"/>
            </c:dLbl>
            <c:dLbl>
              <c:idx val="15"/>
              <c:delete val="1"/>
            </c:dLbl>
            <c:txPr>
              <a:bodyPr/>
              <a:lstStyle/>
              <a:p>
                <a:pPr>
                  <a:defRPr sz="800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[6]Sheet0!$X$4:$AN$4</c:f>
              <c:strCache>
                <c:ptCount val="17"/>
                <c:pt idx="0">
                  <c:v>2007</c:v>
                </c:pt>
                <c:pt idx="2">
                  <c:v>2008</c:v>
                </c:pt>
                <c:pt idx="4">
                  <c:v>2009</c:v>
                </c:pt>
                <c:pt idx="6">
                  <c:v>2010</c:v>
                </c:pt>
                <c:pt idx="8">
                  <c:v>2011</c:v>
                </c:pt>
                <c:pt idx="10">
                  <c:v>2012</c:v>
                </c:pt>
                <c:pt idx="12">
                  <c:v>2013</c:v>
                </c:pt>
                <c:pt idx="14">
                  <c:v>2014</c:v>
                </c:pt>
                <c:pt idx="16">
                  <c:v>2015</c:v>
                </c:pt>
              </c:strCache>
            </c:strRef>
          </c:cat>
          <c:val>
            <c:numRef>
              <c:f>[6]Sheet0!$X$5:$AN$5</c:f>
              <c:numCache>
                <c:formatCode>General</c:formatCode>
                <c:ptCount val="17"/>
                <c:pt idx="0">
                  <c:v>3</c:v>
                </c:pt>
                <c:pt idx="1">
                  <c:v>0</c:v>
                </c:pt>
                <c:pt idx="2">
                  <c:v>2.6</c:v>
                </c:pt>
                <c:pt idx="3">
                  <c:v>0</c:v>
                </c:pt>
                <c:pt idx="4">
                  <c:v>3</c:v>
                </c:pt>
                <c:pt idx="5">
                  <c:v>0</c:v>
                </c:pt>
                <c:pt idx="6">
                  <c:v>3.8</c:v>
                </c:pt>
                <c:pt idx="7">
                  <c:v>0</c:v>
                </c:pt>
                <c:pt idx="8">
                  <c:v>4.0999999999999996</c:v>
                </c:pt>
                <c:pt idx="9">
                  <c:v>0</c:v>
                </c:pt>
                <c:pt idx="10">
                  <c:v>4.5999999999999996</c:v>
                </c:pt>
                <c:pt idx="11">
                  <c:v>0</c:v>
                </c:pt>
                <c:pt idx="12">
                  <c:v>5.0999999999999996</c:v>
                </c:pt>
                <c:pt idx="13">
                  <c:v>0</c:v>
                </c:pt>
                <c:pt idx="14">
                  <c:v>5</c:v>
                </c:pt>
                <c:pt idx="15">
                  <c:v>0</c:v>
                </c:pt>
                <c:pt idx="16">
                  <c:v>4.5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5947008"/>
        <c:axId val="95969280"/>
      </c:barChart>
      <c:catAx>
        <c:axId val="95947008"/>
        <c:scaling>
          <c:orientation val="minMax"/>
        </c:scaling>
        <c:delete val="0"/>
        <c:axPos val="b"/>
        <c:majorTickMark val="none"/>
        <c:minorTickMark val="none"/>
        <c:tickLblPos val="nextTo"/>
        <c:crossAx val="95969280"/>
        <c:crosses val="autoZero"/>
        <c:auto val="1"/>
        <c:lblAlgn val="ctr"/>
        <c:lblOffset val="100"/>
        <c:noMultiLvlLbl val="0"/>
      </c:catAx>
      <c:valAx>
        <c:axId val="9596928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95947008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US" sz="1200"/>
              <a:t>Míra nezaměstnanosti</a:t>
            </a:r>
            <a:r>
              <a:rPr lang="cs-CZ" sz="1200"/>
              <a:t> v %</a:t>
            </a:r>
            <a:endParaRPr lang="en-US" sz="1200"/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[7]Data!$A$116</c:f>
              <c:strCache>
                <c:ptCount val="1"/>
                <c:pt idx="0">
                  <c:v>Czech Republic</c:v>
                </c:pt>
              </c:strCache>
            </c:strRef>
          </c:tx>
          <c:invertIfNegative val="0"/>
          <c:dLbls>
            <c:txPr>
              <a:bodyPr/>
              <a:lstStyle/>
              <a:p>
                <a:pPr>
                  <a:defRPr sz="800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[7]Data!$B$107:$K$107</c:f>
              <c:strCach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strCache>
            </c:strRef>
          </c:cat>
          <c:val>
            <c:numRef>
              <c:f>[7]Data!$B$116:$K$116</c:f>
              <c:numCache>
                <c:formatCode>General</c:formatCode>
                <c:ptCount val="10"/>
                <c:pt idx="0">
                  <c:v>5.3</c:v>
                </c:pt>
                <c:pt idx="1">
                  <c:v>4.4000000000000004</c:v>
                </c:pt>
                <c:pt idx="2">
                  <c:v>6.7</c:v>
                </c:pt>
                <c:pt idx="3">
                  <c:v>7.3</c:v>
                </c:pt>
                <c:pt idx="4">
                  <c:v>6.7</c:v>
                </c:pt>
                <c:pt idx="5">
                  <c:v>7</c:v>
                </c:pt>
                <c:pt idx="6">
                  <c:v>7</c:v>
                </c:pt>
                <c:pt idx="7">
                  <c:v>6.1</c:v>
                </c:pt>
                <c:pt idx="8">
                  <c:v>5.0999999999999996</c:v>
                </c:pt>
                <c:pt idx="9">
                  <c:v>4</c:v>
                </c:pt>
              </c:numCache>
            </c:numRef>
          </c:val>
        </c:ser>
        <c:ser>
          <c:idx val="1"/>
          <c:order val="1"/>
          <c:tx>
            <c:strRef>
              <c:f>[7]Data!$A$108</c:f>
              <c:strCache>
                <c:ptCount val="1"/>
                <c:pt idx="0">
                  <c:v>European Union (28 countries)</c:v>
                </c:pt>
              </c:strCache>
            </c:strRef>
          </c:tx>
          <c:invertIfNegative val="0"/>
          <c:dLbls>
            <c:txPr>
              <a:bodyPr/>
              <a:lstStyle/>
              <a:p>
                <a:pPr>
                  <a:defRPr sz="800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[7]Data!$B$107:$K$107</c:f>
              <c:strCach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strCache>
            </c:strRef>
          </c:cat>
          <c:val>
            <c:numRef>
              <c:f>[7]Data!$B$108:$K$108</c:f>
              <c:numCache>
                <c:formatCode>General</c:formatCode>
                <c:ptCount val="10"/>
                <c:pt idx="0">
                  <c:v>7.2</c:v>
                </c:pt>
                <c:pt idx="1">
                  <c:v>7</c:v>
                </c:pt>
                <c:pt idx="2">
                  <c:v>9</c:v>
                </c:pt>
                <c:pt idx="3">
                  <c:v>9.6</c:v>
                </c:pt>
                <c:pt idx="4">
                  <c:v>9.6999999999999993</c:v>
                </c:pt>
                <c:pt idx="5">
                  <c:v>10.5</c:v>
                </c:pt>
                <c:pt idx="6">
                  <c:v>10.9</c:v>
                </c:pt>
                <c:pt idx="7">
                  <c:v>10.199999999999999</c:v>
                </c:pt>
                <c:pt idx="8">
                  <c:v>9.4</c:v>
                </c:pt>
                <c:pt idx="9">
                  <c:v>8.5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5990912"/>
        <c:axId val="95992448"/>
      </c:barChart>
      <c:catAx>
        <c:axId val="95990912"/>
        <c:scaling>
          <c:orientation val="minMax"/>
        </c:scaling>
        <c:delete val="0"/>
        <c:axPos val="b"/>
        <c:majorTickMark val="none"/>
        <c:minorTickMark val="none"/>
        <c:tickLblPos val="nextTo"/>
        <c:crossAx val="95992448"/>
        <c:crosses val="autoZero"/>
        <c:auto val="1"/>
        <c:lblAlgn val="ctr"/>
        <c:lblOffset val="100"/>
        <c:noMultiLvlLbl val="0"/>
      </c:catAx>
      <c:valAx>
        <c:axId val="95992448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95990912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US" sz="1200"/>
              <a:t>Míra nezaměstnanosti osob s nízkou kvalifikací v %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[8]Data!$A$70</c:f>
              <c:strCache>
                <c:ptCount val="1"/>
                <c:pt idx="0">
                  <c:v>Czech Republic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txPr>
              <a:bodyPr/>
              <a:lstStyle/>
              <a:p>
                <a:pPr>
                  <a:defRPr sz="800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[8]Data!$C$61:$K$61</c:f>
              <c:strCache>
                <c:ptCount val="9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</c:strCache>
            </c:strRef>
          </c:cat>
          <c:val>
            <c:numRef>
              <c:f>[8]Data!$C$70:$K$70</c:f>
              <c:numCache>
                <c:formatCode>General</c:formatCode>
                <c:ptCount val="9"/>
                <c:pt idx="0">
                  <c:v>20.399999999999999</c:v>
                </c:pt>
                <c:pt idx="1">
                  <c:v>19.399999999999999</c:v>
                </c:pt>
                <c:pt idx="2">
                  <c:v>24.4</c:v>
                </c:pt>
                <c:pt idx="3">
                  <c:v>25.3</c:v>
                </c:pt>
                <c:pt idx="4">
                  <c:v>24.6</c:v>
                </c:pt>
                <c:pt idx="5">
                  <c:v>28.8</c:v>
                </c:pt>
                <c:pt idx="6">
                  <c:v>26</c:v>
                </c:pt>
                <c:pt idx="7">
                  <c:v>22.4</c:v>
                </c:pt>
                <c:pt idx="8">
                  <c:v>23.1</c:v>
                </c:pt>
              </c:numCache>
            </c:numRef>
          </c:val>
        </c:ser>
        <c:ser>
          <c:idx val="0"/>
          <c:order val="1"/>
          <c:tx>
            <c:strRef>
              <c:f>[8]Data!$A$62</c:f>
              <c:strCache>
                <c:ptCount val="1"/>
                <c:pt idx="0">
                  <c:v>European Union (28 countries)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dLbls>
            <c:dLbl>
              <c:idx val="0"/>
              <c:layout>
                <c:manualLayout>
                  <c:x val="1.6666666666666666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2.7777777777777523E-3"/>
                  <c:y val="1.38888888888888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8.3333333333333332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1.1111111111111112E-2"/>
                  <c:y val="4.2437781360066642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8.3333333333333332E-3"/>
                  <c:y val="9.259259259259217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1.6666666666666666E-2"/>
                  <c:y val="1.85185185185185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800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[8]Data!$C$61:$K$61</c:f>
              <c:strCache>
                <c:ptCount val="9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</c:strCache>
            </c:strRef>
          </c:cat>
          <c:val>
            <c:numRef>
              <c:f>[8]Data!$C$62:$K$62</c:f>
              <c:numCache>
                <c:formatCode>General</c:formatCode>
                <c:ptCount val="9"/>
                <c:pt idx="0">
                  <c:v>10.9</c:v>
                </c:pt>
                <c:pt idx="1">
                  <c:v>11.5</c:v>
                </c:pt>
                <c:pt idx="2">
                  <c:v>14.8</c:v>
                </c:pt>
                <c:pt idx="3">
                  <c:v>16</c:v>
                </c:pt>
                <c:pt idx="4">
                  <c:v>16.7</c:v>
                </c:pt>
                <c:pt idx="5">
                  <c:v>18.600000000000001</c:v>
                </c:pt>
                <c:pt idx="6">
                  <c:v>19.7</c:v>
                </c:pt>
                <c:pt idx="7">
                  <c:v>19</c:v>
                </c:pt>
                <c:pt idx="8">
                  <c:v>17.8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313728"/>
        <c:axId val="96315264"/>
      </c:barChart>
      <c:catAx>
        <c:axId val="96313728"/>
        <c:scaling>
          <c:orientation val="minMax"/>
        </c:scaling>
        <c:delete val="0"/>
        <c:axPos val="b"/>
        <c:majorTickMark val="none"/>
        <c:minorTickMark val="none"/>
        <c:tickLblPos val="nextTo"/>
        <c:crossAx val="96315264"/>
        <c:crosses val="autoZero"/>
        <c:auto val="1"/>
        <c:lblAlgn val="ctr"/>
        <c:lblOffset val="100"/>
        <c:noMultiLvlLbl val="0"/>
      </c:catAx>
      <c:valAx>
        <c:axId val="96315264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96313728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US" sz="1200"/>
              <a:t>Míra nezaměstnanosti mladých do 25 let v %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[7]Data!$A$260</c:f>
              <c:strCache>
                <c:ptCount val="1"/>
                <c:pt idx="0">
                  <c:v>Czech Republic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-8.3333333333333332E-3"/>
                  <c:y val="-3.70370370370370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0"/>
                  <c:y val="1.85185185185185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1.1111111111111112E-2"/>
                  <c:y val="9.259259259259217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1.1111111111111112E-2"/>
                  <c:y val="1.38888888888888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1.6666666666666614E-2"/>
                  <c:y val="1.38888888888888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1.6666666666666666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1.1111111111111112E-2"/>
                  <c:y val="9.259259259259258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3888888888888888E-2"/>
                  <c:y val="1.38888888888888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1.3888888888888888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800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[7]Data!$B$251:$K$251</c:f>
              <c:strCach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strCache>
            </c:strRef>
          </c:cat>
          <c:val>
            <c:numRef>
              <c:f>[7]Data!$B$260:$K$260</c:f>
              <c:numCache>
                <c:formatCode>General</c:formatCode>
                <c:ptCount val="10"/>
                <c:pt idx="0">
                  <c:v>10.7</c:v>
                </c:pt>
                <c:pt idx="1">
                  <c:v>9.9</c:v>
                </c:pt>
                <c:pt idx="2">
                  <c:v>16.600000000000001</c:v>
                </c:pt>
                <c:pt idx="3">
                  <c:v>18.3</c:v>
                </c:pt>
                <c:pt idx="4">
                  <c:v>18.100000000000001</c:v>
                </c:pt>
                <c:pt idx="5">
                  <c:v>19.5</c:v>
                </c:pt>
                <c:pt idx="6">
                  <c:v>18.899999999999999</c:v>
                </c:pt>
                <c:pt idx="7">
                  <c:v>15.9</c:v>
                </c:pt>
                <c:pt idx="8">
                  <c:v>12.6</c:v>
                </c:pt>
                <c:pt idx="9">
                  <c:v>10.5</c:v>
                </c:pt>
              </c:numCache>
            </c:numRef>
          </c:val>
        </c:ser>
        <c:ser>
          <c:idx val="1"/>
          <c:order val="1"/>
          <c:tx>
            <c:strRef>
              <c:f>[7]Data!$A$252</c:f>
              <c:strCache>
                <c:ptCount val="1"/>
                <c:pt idx="0">
                  <c:v>European Union (28 countries)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8.3333333333333454E-3"/>
                  <c:y val="9.259259259259258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5.5555555555555297E-3"/>
                  <c:y val="9.259259259259258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0"/>
                  <c:y val="1.38888888888888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0"/>
                  <c:y val="1.38888888888888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800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[7]Data!$B$251:$K$251</c:f>
              <c:strCach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strCache>
            </c:strRef>
          </c:cat>
          <c:val>
            <c:numRef>
              <c:f>[7]Data!$B$252:$K$252</c:f>
              <c:numCache>
                <c:formatCode>General</c:formatCode>
                <c:ptCount val="10"/>
                <c:pt idx="0">
                  <c:v>15.9</c:v>
                </c:pt>
                <c:pt idx="1">
                  <c:v>15.9</c:v>
                </c:pt>
                <c:pt idx="2">
                  <c:v>20.3</c:v>
                </c:pt>
                <c:pt idx="3">
                  <c:v>21.4</c:v>
                </c:pt>
                <c:pt idx="4">
                  <c:v>21.7</c:v>
                </c:pt>
                <c:pt idx="5">
                  <c:v>23.3</c:v>
                </c:pt>
                <c:pt idx="6">
                  <c:v>23.7</c:v>
                </c:pt>
                <c:pt idx="7">
                  <c:v>22.2</c:v>
                </c:pt>
                <c:pt idx="8">
                  <c:v>20.3</c:v>
                </c:pt>
                <c:pt idx="9">
                  <c:v>18.8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345472"/>
        <c:axId val="96380032"/>
      </c:barChart>
      <c:catAx>
        <c:axId val="96345472"/>
        <c:scaling>
          <c:orientation val="minMax"/>
        </c:scaling>
        <c:delete val="0"/>
        <c:axPos val="b"/>
        <c:majorTickMark val="none"/>
        <c:minorTickMark val="none"/>
        <c:tickLblPos val="nextTo"/>
        <c:crossAx val="96380032"/>
        <c:crosses val="autoZero"/>
        <c:auto val="1"/>
        <c:lblAlgn val="ctr"/>
        <c:lblOffset val="100"/>
        <c:noMultiLvlLbl val="0"/>
      </c:catAx>
      <c:valAx>
        <c:axId val="96380032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96345472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/>
              <a:t>Počet zaměstnavatelů, kteří ve sledovaném období nahlásili hromadné propouštění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dLbls>
            <c:dLbl>
              <c:idx val="5"/>
              <c:layout>
                <c:manualLayout>
                  <c:x val="0"/>
                  <c:y val="-3.66412155009972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7"/>
              <c:layout>
                <c:manualLayout>
                  <c:x val="6.3906306048100356E-17"/>
                  <c:y val="-2.84987231674423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2"/>
              <c:layout>
                <c:manualLayout>
                  <c:x val="0"/>
                  <c:y val="-2.03562308338873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4"/>
              <c:layout>
                <c:manualLayout>
                  <c:x val="-1.2200435729847494E-2"/>
                  <c:y val="8.14249233355494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5"/>
              <c:layout>
                <c:manualLayout>
                  <c:x val="-1.2200435729847494E-2"/>
                  <c:y val="-6.10686925016621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6"/>
              <c:layout>
                <c:manualLayout>
                  <c:x val="-1.9172113289760349E-2"/>
                  <c:y val="-6.51399386684396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trendline>
            <c:spPr>
              <a:ln>
                <a:solidFill>
                  <a:srgbClr val="FF0000"/>
                </a:solidFill>
              </a:ln>
            </c:spPr>
            <c:trendlineType val="linear"/>
            <c:dispRSqr val="0"/>
            <c:dispEq val="0"/>
          </c:trendline>
          <c:cat>
            <c:strRef>
              <c:f>[9]GRAFY!$A$15:$A$50</c:f>
              <c:strCache>
                <c:ptCount val="36"/>
                <c:pt idx="0">
                  <c:v> leden 2014</c:v>
                </c:pt>
                <c:pt idx="1">
                  <c:v> únor</c:v>
                </c:pt>
                <c:pt idx="2">
                  <c:v>březen</c:v>
                </c:pt>
                <c:pt idx="3">
                  <c:v>duben 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 </c:v>
                </c:pt>
                <c:pt idx="10">
                  <c:v>listopad</c:v>
                </c:pt>
                <c:pt idx="11">
                  <c:v>prosinec </c:v>
                </c:pt>
                <c:pt idx="12">
                  <c:v>42005</c:v>
                </c:pt>
                <c:pt idx="13">
                  <c:v>únor</c:v>
                </c:pt>
                <c:pt idx="14">
                  <c:v>březen</c:v>
                </c:pt>
                <c:pt idx="15">
                  <c:v>duben</c:v>
                </c:pt>
                <c:pt idx="16">
                  <c:v>květen</c:v>
                </c:pt>
                <c:pt idx="17">
                  <c:v>červen</c:v>
                </c:pt>
                <c:pt idx="18">
                  <c:v>červenec</c:v>
                </c:pt>
                <c:pt idx="19">
                  <c:v>srpen</c:v>
                </c:pt>
                <c:pt idx="20">
                  <c:v>září</c:v>
                </c:pt>
                <c:pt idx="21">
                  <c:v>říjen </c:v>
                </c:pt>
                <c:pt idx="22">
                  <c:v>listopad</c:v>
                </c:pt>
                <c:pt idx="23">
                  <c:v>prosinec</c:v>
                </c:pt>
                <c:pt idx="24">
                  <c:v> leden 2016</c:v>
                </c:pt>
                <c:pt idx="25">
                  <c:v>únor</c:v>
                </c:pt>
                <c:pt idx="26">
                  <c:v>březen</c:v>
                </c:pt>
                <c:pt idx="27">
                  <c:v>duben</c:v>
                </c:pt>
                <c:pt idx="28">
                  <c:v>květen</c:v>
                </c:pt>
                <c:pt idx="29">
                  <c:v>červen</c:v>
                </c:pt>
                <c:pt idx="30">
                  <c:v>červenec</c:v>
                </c:pt>
                <c:pt idx="31">
                  <c:v>srpen</c:v>
                </c:pt>
                <c:pt idx="32">
                  <c:v>září</c:v>
                </c:pt>
                <c:pt idx="33">
                  <c:v>říjen</c:v>
                </c:pt>
                <c:pt idx="34">
                  <c:v>listopad</c:v>
                </c:pt>
                <c:pt idx="35">
                  <c:v>prosinec</c:v>
                </c:pt>
              </c:strCache>
            </c:strRef>
          </c:cat>
          <c:val>
            <c:numRef>
              <c:f>[9]GRAFY!$B$15:$B$50</c:f>
              <c:numCache>
                <c:formatCode>General</c:formatCode>
                <c:ptCount val="36"/>
                <c:pt idx="0">
                  <c:v>17</c:v>
                </c:pt>
                <c:pt idx="1">
                  <c:v>13</c:v>
                </c:pt>
                <c:pt idx="2">
                  <c:v>24</c:v>
                </c:pt>
                <c:pt idx="3">
                  <c:v>24</c:v>
                </c:pt>
                <c:pt idx="4">
                  <c:v>9</c:v>
                </c:pt>
                <c:pt idx="5">
                  <c:v>13</c:v>
                </c:pt>
                <c:pt idx="6">
                  <c:v>9</c:v>
                </c:pt>
                <c:pt idx="7">
                  <c:v>16</c:v>
                </c:pt>
                <c:pt idx="8">
                  <c:v>20</c:v>
                </c:pt>
                <c:pt idx="9">
                  <c:v>8</c:v>
                </c:pt>
                <c:pt idx="10">
                  <c:v>28</c:v>
                </c:pt>
                <c:pt idx="11">
                  <c:v>26</c:v>
                </c:pt>
                <c:pt idx="12">
                  <c:v>11</c:v>
                </c:pt>
                <c:pt idx="13">
                  <c:v>6</c:v>
                </c:pt>
                <c:pt idx="14">
                  <c:v>14</c:v>
                </c:pt>
                <c:pt idx="15">
                  <c:v>14</c:v>
                </c:pt>
                <c:pt idx="16">
                  <c:v>8</c:v>
                </c:pt>
                <c:pt idx="17">
                  <c:v>9</c:v>
                </c:pt>
                <c:pt idx="18">
                  <c:v>5</c:v>
                </c:pt>
                <c:pt idx="19">
                  <c:v>5</c:v>
                </c:pt>
                <c:pt idx="20">
                  <c:v>11</c:v>
                </c:pt>
                <c:pt idx="21">
                  <c:v>15</c:v>
                </c:pt>
                <c:pt idx="22">
                  <c:v>20</c:v>
                </c:pt>
                <c:pt idx="23">
                  <c:v>15</c:v>
                </c:pt>
                <c:pt idx="24">
                  <c:v>9</c:v>
                </c:pt>
                <c:pt idx="25">
                  <c:v>7</c:v>
                </c:pt>
                <c:pt idx="26">
                  <c:v>8</c:v>
                </c:pt>
                <c:pt idx="27">
                  <c:v>6</c:v>
                </c:pt>
                <c:pt idx="28">
                  <c:v>6</c:v>
                </c:pt>
                <c:pt idx="29">
                  <c:v>5</c:v>
                </c:pt>
                <c:pt idx="30">
                  <c:v>4</c:v>
                </c:pt>
                <c:pt idx="31">
                  <c:v>4</c:v>
                </c:pt>
                <c:pt idx="32">
                  <c:v>7</c:v>
                </c:pt>
                <c:pt idx="33">
                  <c:v>13</c:v>
                </c:pt>
                <c:pt idx="34">
                  <c:v>8</c:v>
                </c:pt>
                <c:pt idx="35">
                  <c:v>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455296"/>
        <c:axId val="96461184"/>
      </c:lineChart>
      <c:catAx>
        <c:axId val="96455296"/>
        <c:scaling>
          <c:orientation val="minMax"/>
        </c:scaling>
        <c:delete val="0"/>
        <c:axPos val="b"/>
        <c:majorTickMark val="out"/>
        <c:minorTickMark val="none"/>
        <c:tickLblPos val="nextTo"/>
        <c:crossAx val="96461184"/>
        <c:crosses val="autoZero"/>
        <c:auto val="1"/>
        <c:lblAlgn val="ctr"/>
        <c:lblOffset val="100"/>
        <c:noMultiLvlLbl val="0"/>
      </c:catAx>
      <c:valAx>
        <c:axId val="9646118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9645529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/>
              <a:t>Počet zaměstnanců,</a:t>
            </a:r>
            <a:r>
              <a:rPr lang="cs-CZ" baseline="0"/>
              <a:t> jichž se tato propouštění týkala</a:t>
            </a:r>
            <a:endParaRPr lang="cs-CZ"/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dLbls>
            <c:dLbl>
              <c:idx val="2"/>
              <c:layout>
                <c:manualLayout>
                  <c:x val="0"/>
                  <c:y val="-2.356406115770665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0"/>
                  <c:y val="-2.35640611577067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0"/>
                  <c:y val="-7.06921834731199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0"/>
                  <c:y val="-3.53460917365599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layout>
                <c:manualLayout>
                  <c:x val="0"/>
                  <c:y val="-2.74914046839910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2.74914046839910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5"/>
              <c:layout>
                <c:manualLayout>
                  <c:x val="0"/>
                  <c:y val="-3.53460917365599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4"/>
              <c:layout>
                <c:manualLayout>
                  <c:x val="-1.736111111111111E-3"/>
                  <c:y val="2.74914046839910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6"/>
              <c:layout>
                <c:manualLayout>
                  <c:x val="1.736111111111111E-3"/>
                  <c:y val="-1.96367176314222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7"/>
              <c:layout>
                <c:manualLayout>
                  <c:x val="0"/>
                  <c:y val="-1.96367176314222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0"/>
              <c:layout>
                <c:manualLayout>
                  <c:x val="0"/>
                  <c:y val="3.92734352628444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1"/>
              <c:layout>
                <c:manualLayout>
                  <c:x val="0"/>
                  <c:y val="-5.10554658416977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2"/>
              <c:layout>
                <c:manualLayout>
                  <c:x val="0"/>
                  <c:y val="-2.356406115770665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3"/>
              <c:layout>
                <c:manualLayout>
                  <c:x val="1.7361111111112385E-3"/>
                  <c:y val="-5.89101528942666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4"/>
              <c:layout>
                <c:manualLayout>
                  <c:x val="1.0416666666666794E-2"/>
                  <c:y val="1.17817213392055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5"/>
              <c:layout>
                <c:manualLayout>
                  <c:x val="-3.4722222222222224E-2"/>
                  <c:y val="-7.85468705256888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6"/>
              <c:layout>
                <c:manualLayout>
                  <c:x val="-6.9444444444444441E-3"/>
                  <c:y val="-1.57093741051377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trendline>
            <c:spPr>
              <a:ln>
                <a:solidFill>
                  <a:srgbClr val="FF0000"/>
                </a:solidFill>
              </a:ln>
            </c:spPr>
            <c:trendlineType val="linear"/>
            <c:dispRSqr val="0"/>
            <c:dispEq val="0"/>
          </c:trendline>
          <c:cat>
            <c:strRef>
              <c:f>[9]GRAFY!$A$15:$A$50</c:f>
              <c:strCache>
                <c:ptCount val="36"/>
                <c:pt idx="0">
                  <c:v> leden 2014</c:v>
                </c:pt>
                <c:pt idx="1">
                  <c:v> únor</c:v>
                </c:pt>
                <c:pt idx="2">
                  <c:v>březen</c:v>
                </c:pt>
                <c:pt idx="3">
                  <c:v>duben 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 </c:v>
                </c:pt>
                <c:pt idx="10">
                  <c:v>listopad</c:v>
                </c:pt>
                <c:pt idx="11">
                  <c:v>prosinec </c:v>
                </c:pt>
                <c:pt idx="12">
                  <c:v>42005</c:v>
                </c:pt>
                <c:pt idx="13">
                  <c:v>únor</c:v>
                </c:pt>
                <c:pt idx="14">
                  <c:v>březen</c:v>
                </c:pt>
                <c:pt idx="15">
                  <c:v>duben</c:v>
                </c:pt>
                <c:pt idx="16">
                  <c:v>květen</c:v>
                </c:pt>
                <c:pt idx="17">
                  <c:v>červen</c:v>
                </c:pt>
                <c:pt idx="18">
                  <c:v>červenec</c:v>
                </c:pt>
                <c:pt idx="19">
                  <c:v>srpen</c:v>
                </c:pt>
                <c:pt idx="20">
                  <c:v>září</c:v>
                </c:pt>
                <c:pt idx="21">
                  <c:v>říjen </c:v>
                </c:pt>
                <c:pt idx="22">
                  <c:v>listopad</c:v>
                </c:pt>
                <c:pt idx="23">
                  <c:v>prosinec</c:v>
                </c:pt>
                <c:pt idx="24">
                  <c:v> leden 2016</c:v>
                </c:pt>
                <c:pt idx="25">
                  <c:v>únor</c:v>
                </c:pt>
                <c:pt idx="26">
                  <c:v>březen</c:v>
                </c:pt>
                <c:pt idx="27">
                  <c:v>duben</c:v>
                </c:pt>
                <c:pt idx="28">
                  <c:v>květen</c:v>
                </c:pt>
                <c:pt idx="29">
                  <c:v>červen</c:v>
                </c:pt>
                <c:pt idx="30">
                  <c:v>červenec</c:v>
                </c:pt>
                <c:pt idx="31">
                  <c:v>srpen</c:v>
                </c:pt>
                <c:pt idx="32">
                  <c:v>září</c:v>
                </c:pt>
                <c:pt idx="33">
                  <c:v>říjen</c:v>
                </c:pt>
                <c:pt idx="34">
                  <c:v>listopad</c:v>
                </c:pt>
                <c:pt idx="35">
                  <c:v>prosinec</c:v>
                </c:pt>
              </c:strCache>
            </c:strRef>
          </c:cat>
          <c:val>
            <c:numRef>
              <c:f>[9]GRAFY!$C$15:$C$50</c:f>
              <c:numCache>
                <c:formatCode>General</c:formatCode>
                <c:ptCount val="36"/>
                <c:pt idx="0">
                  <c:v>1653</c:v>
                </c:pt>
                <c:pt idx="1">
                  <c:v>593</c:v>
                </c:pt>
                <c:pt idx="2">
                  <c:v>772</c:v>
                </c:pt>
                <c:pt idx="3">
                  <c:v>1146</c:v>
                </c:pt>
                <c:pt idx="4">
                  <c:v>511</c:v>
                </c:pt>
                <c:pt idx="5">
                  <c:v>444</c:v>
                </c:pt>
                <c:pt idx="6">
                  <c:v>458</c:v>
                </c:pt>
                <c:pt idx="7">
                  <c:v>834</c:v>
                </c:pt>
                <c:pt idx="8">
                  <c:v>813</c:v>
                </c:pt>
                <c:pt idx="9">
                  <c:v>602</c:v>
                </c:pt>
                <c:pt idx="10">
                  <c:v>1251</c:v>
                </c:pt>
                <c:pt idx="11">
                  <c:v>877</c:v>
                </c:pt>
                <c:pt idx="12">
                  <c:v>296</c:v>
                </c:pt>
                <c:pt idx="13">
                  <c:v>542</c:v>
                </c:pt>
                <c:pt idx="14">
                  <c:v>407</c:v>
                </c:pt>
                <c:pt idx="15">
                  <c:v>660</c:v>
                </c:pt>
                <c:pt idx="16">
                  <c:v>261</c:v>
                </c:pt>
                <c:pt idx="17">
                  <c:v>522</c:v>
                </c:pt>
                <c:pt idx="18">
                  <c:v>266</c:v>
                </c:pt>
                <c:pt idx="19">
                  <c:v>212</c:v>
                </c:pt>
                <c:pt idx="20">
                  <c:v>527</c:v>
                </c:pt>
                <c:pt idx="21">
                  <c:v>380</c:v>
                </c:pt>
                <c:pt idx="22">
                  <c:v>407</c:v>
                </c:pt>
                <c:pt idx="23">
                  <c:v>198</c:v>
                </c:pt>
                <c:pt idx="24">
                  <c:v>363</c:v>
                </c:pt>
                <c:pt idx="25">
                  <c:v>241</c:v>
                </c:pt>
                <c:pt idx="26">
                  <c:v>966</c:v>
                </c:pt>
                <c:pt idx="27">
                  <c:v>182</c:v>
                </c:pt>
                <c:pt idx="28">
                  <c:v>2279</c:v>
                </c:pt>
                <c:pt idx="29">
                  <c:v>115</c:v>
                </c:pt>
                <c:pt idx="30">
                  <c:v>106</c:v>
                </c:pt>
                <c:pt idx="31">
                  <c:v>212</c:v>
                </c:pt>
                <c:pt idx="32">
                  <c:v>206</c:v>
                </c:pt>
                <c:pt idx="33">
                  <c:v>710</c:v>
                </c:pt>
                <c:pt idx="34">
                  <c:v>514</c:v>
                </c:pt>
                <c:pt idx="35">
                  <c:v>387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370240"/>
        <c:axId val="95425280"/>
      </c:lineChart>
      <c:catAx>
        <c:axId val="95370240"/>
        <c:scaling>
          <c:orientation val="minMax"/>
        </c:scaling>
        <c:delete val="0"/>
        <c:axPos val="b"/>
        <c:majorTickMark val="out"/>
        <c:minorTickMark val="none"/>
        <c:tickLblPos val="nextTo"/>
        <c:crossAx val="95425280"/>
        <c:crosses val="autoZero"/>
        <c:auto val="1"/>
        <c:lblAlgn val="ctr"/>
        <c:lblOffset val="100"/>
        <c:noMultiLvlLbl val="0"/>
      </c:catAx>
      <c:valAx>
        <c:axId val="9542528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9537024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4" Type="http://schemas.openxmlformats.org/officeDocument/2006/relationships/chart" Target="../charts/chart7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23</xdr:row>
      <xdr:rowOff>152400</xdr:rowOff>
    </xdr:from>
    <xdr:to>
      <xdr:col>15</xdr:col>
      <xdr:colOff>19050</xdr:colOff>
      <xdr:row>44</xdr:row>
      <xdr:rowOff>19050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349251</xdr:colOff>
      <xdr:row>22</xdr:row>
      <xdr:rowOff>127000</xdr:rowOff>
    </xdr:from>
    <xdr:to>
      <xdr:col>30</xdr:col>
      <xdr:colOff>0</xdr:colOff>
      <xdr:row>39</xdr:row>
      <xdr:rowOff>349250</xdr:rowOff>
    </xdr:to>
    <xdr:graphicFrame macro="">
      <xdr:nvGraphicFramePr>
        <xdr:cNvPr id="2" name="graf 1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333375</xdr:rowOff>
    </xdr:from>
    <xdr:ext cx="184731" cy="264560"/>
    <xdr:sp macro="" textlink="">
      <xdr:nvSpPr>
        <xdr:cNvPr id="2" name="TextovéPole 1"/>
        <xdr:cNvSpPr txBox="1"/>
      </xdr:nvSpPr>
      <xdr:spPr>
        <a:xfrm>
          <a:off x="1595438" y="333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0</xdr:colOff>
      <xdr:row>0</xdr:row>
      <xdr:rowOff>333375</xdr:rowOff>
    </xdr:from>
    <xdr:ext cx="184731" cy="264560"/>
    <xdr:sp macro="" textlink="">
      <xdr:nvSpPr>
        <xdr:cNvPr id="3" name="TextovéPole 2"/>
        <xdr:cNvSpPr txBox="1"/>
      </xdr:nvSpPr>
      <xdr:spPr>
        <a:xfrm>
          <a:off x="1605643" y="333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95250</xdr:colOff>
      <xdr:row>0</xdr:row>
      <xdr:rowOff>333375</xdr:rowOff>
    </xdr:from>
    <xdr:ext cx="184731" cy="264560"/>
    <xdr:sp macro="" textlink="">
      <xdr:nvSpPr>
        <xdr:cNvPr id="4" name="TextovéPole 3"/>
        <xdr:cNvSpPr txBox="1"/>
      </xdr:nvSpPr>
      <xdr:spPr>
        <a:xfrm>
          <a:off x="1605643" y="333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95250</xdr:colOff>
      <xdr:row>0</xdr:row>
      <xdr:rowOff>333375</xdr:rowOff>
    </xdr:from>
    <xdr:ext cx="184731" cy="264560"/>
    <xdr:sp macro="" textlink="">
      <xdr:nvSpPr>
        <xdr:cNvPr id="5" name="TextovéPole 4"/>
        <xdr:cNvSpPr txBox="1"/>
      </xdr:nvSpPr>
      <xdr:spPr>
        <a:xfrm>
          <a:off x="1605643" y="333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0.95827</cdr:x>
      <cdr:y>0.53448</cdr:y>
    </cdr:from>
    <cdr:to>
      <cdr:x>0.96185</cdr:x>
      <cdr:y>0.54631</cdr:y>
    </cdr:to>
    <cdr:sp macro="" textlink="">
      <cdr:nvSpPr>
        <cdr:cNvPr id="2" name="TextovéPole 1"/>
        <cdr:cNvSpPr txBox="1"/>
      </cdr:nvSpPr>
      <cdr:spPr>
        <a:xfrm xmlns:a="http://schemas.openxmlformats.org/drawingml/2006/main">
          <a:off x="12249150" y="2066925"/>
          <a:ext cx="4571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cs-CZ" sz="1100"/>
        </a:p>
      </cdr:txBody>
    </cdr:sp>
  </cdr:relSizeAnchor>
  <cdr:relSizeAnchor xmlns:cdr="http://schemas.openxmlformats.org/drawingml/2006/chartDrawing">
    <cdr:from>
      <cdr:x>0.95529</cdr:x>
      <cdr:y>0.50985</cdr:y>
    </cdr:from>
    <cdr:to>
      <cdr:x>0.99329</cdr:x>
      <cdr:y>0.55172</cdr:y>
    </cdr:to>
    <cdr:sp macro="" textlink="">
      <cdr:nvSpPr>
        <cdr:cNvPr id="3" name="TextovéPole 2"/>
        <cdr:cNvSpPr txBox="1"/>
      </cdr:nvSpPr>
      <cdr:spPr>
        <a:xfrm xmlns:a="http://schemas.openxmlformats.org/drawingml/2006/main">
          <a:off x="12211050" y="1971675"/>
          <a:ext cx="485775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cs-CZ" sz="1100"/>
        </a:p>
      </cdr:txBody>
    </cdr:sp>
  </cdr:relSizeAnchor>
  <cdr:relSizeAnchor xmlns:cdr="http://schemas.openxmlformats.org/drawingml/2006/chartDrawing">
    <cdr:from>
      <cdr:x>0.94486</cdr:x>
      <cdr:y>0.44089</cdr:y>
    </cdr:from>
    <cdr:to>
      <cdr:x>0.99925</cdr:x>
      <cdr:y>0.50739</cdr:y>
    </cdr:to>
    <cdr:sp macro="" textlink="">
      <cdr:nvSpPr>
        <cdr:cNvPr id="4" name="TextovéPole 3"/>
        <cdr:cNvSpPr txBox="1"/>
      </cdr:nvSpPr>
      <cdr:spPr>
        <a:xfrm xmlns:a="http://schemas.openxmlformats.org/drawingml/2006/main">
          <a:off x="12077699" y="1704974"/>
          <a:ext cx="695325" cy="257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cs-CZ" sz="1100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319616</xdr:colOff>
      <xdr:row>99</xdr:row>
      <xdr:rowOff>1003299</xdr:rowOff>
    </xdr:from>
    <xdr:to>
      <xdr:col>27</xdr:col>
      <xdr:colOff>381000</xdr:colOff>
      <xdr:row>132</xdr:row>
      <xdr:rowOff>114300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0.00586</cdr:x>
      <cdr:y>0.19842</cdr:y>
    </cdr:from>
    <cdr:to>
      <cdr:x>0.06199</cdr:x>
      <cdr:y>0.78975</cdr:y>
    </cdr:to>
    <cdr:sp macro="" textlink="">
      <cdr:nvSpPr>
        <cdr:cNvPr id="3" name="TextovéPole 1"/>
        <cdr:cNvSpPr txBox="1"/>
      </cdr:nvSpPr>
      <cdr:spPr>
        <a:xfrm xmlns:a="http://schemas.openxmlformats.org/drawingml/2006/main">
          <a:off x="41416" y="719139"/>
          <a:ext cx="396735" cy="21431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vert270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lvl="1"/>
          <a:endParaRPr lang="cs-CZ" sz="900"/>
        </a:p>
      </cdr:txBody>
    </cdr:sp>
  </cdr:relSizeAnchor>
  <cdr:relSizeAnchor xmlns:cdr="http://schemas.openxmlformats.org/drawingml/2006/chartDrawing">
    <cdr:from>
      <cdr:x>0.32476</cdr:x>
      <cdr:y>0.20105</cdr:y>
    </cdr:from>
    <cdr:to>
      <cdr:x>0.76184</cdr:x>
      <cdr:y>0.30355</cdr:y>
    </cdr:to>
    <cdr:sp macro="" textlink="">
      <cdr:nvSpPr>
        <cdr:cNvPr id="6" name="TextovéPole 5"/>
        <cdr:cNvSpPr txBox="1"/>
      </cdr:nvSpPr>
      <cdr:spPr>
        <a:xfrm xmlns:a="http://schemas.openxmlformats.org/drawingml/2006/main">
          <a:off x="2286001" y="728664"/>
          <a:ext cx="3076575" cy="3714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cs-CZ" sz="1100"/>
        </a:p>
      </cdr:txBody>
    </cdr:sp>
  </cdr:relSizeAnchor>
  <cdr:relSizeAnchor xmlns:cdr="http://schemas.openxmlformats.org/drawingml/2006/chartDrawing">
    <cdr:from>
      <cdr:x>0.43722</cdr:x>
      <cdr:y>0.03369</cdr:y>
    </cdr:from>
    <cdr:to>
      <cdr:x>0.63609</cdr:x>
      <cdr:y>0.07864</cdr:y>
    </cdr:to>
    <cdr:sp macro="" textlink="">
      <cdr:nvSpPr>
        <cdr:cNvPr id="7" name="TextovéPole 6"/>
        <cdr:cNvSpPr txBox="1"/>
      </cdr:nvSpPr>
      <cdr:spPr>
        <a:xfrm xmlns:a="http://schemas.openxmlformats.org/drawingml/2006/main">
          <a:off x="8652065" y="250650"/>
          <a:ext cx="3935382" cy="33443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cs-CZ" sz="1600" baseline="0"/>
            <a:t>v období leden 2011 - </a:t>
          </a:r>
          <a:r>
            <a:rPr lang="cs-CZ" sz="1800" baseline="0"/>
            <a:t>prosinec</a:t>
          </a:r>
          <a:r>
            <a:rPr lang="cs-CZ" sz="1600" baseline="0"/>
            <a:t> 2016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435429</xdr:colOff>
      <xdr:row>32</xdr:row>
      <xdr:rowOff>116397</xdr:rowOff>
    </xdr:from>
    <xdr:to>
      <xdr:col>48</xdr:col>
      <xdr:colOff>176893</xdr:colOff>
      <xdr:row>64</xdr:row>
      <xdr:rowOff>77108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47626</xdr:colOff>
      <xdr:row>0</xdr:row>
      <xdr:rowOff>95250</xdr:rowOff>
    </xdr:from>
    <xdr:to>
      <xdr:col>10</xdr:col>
      <xdr:colOff>537982</xdr:colOff>
      <xdr:row>47</xdr:row>
      <xdr:rowOff>142875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6" y="95250"/>
          <a:ext cx="6424431" cy="900112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63500</xdr:rowOff>
    </xdr:from>
    <xdr:to>
      <xdr:col>9</xdr:col>
      <xdr:colOff>607250</xdr:colOff>
      <xdr:row>48</xdr:row>
      <xdr:rowOff>63500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3500"/>
          <a:ext cx="6522275" cy="91440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17</xdr:row>
      <xdr:rowOff>171450</xdr:rowOff>
    </xdr:from>
    <xdr:to>
      <xdr:col>7</xdr:col>
      <xdr:colOff>314325</xdr:colOff>
      <xdr:row>32</xdr:row>
      <xdr:rowOff>57150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</xdr:row>
      <xdr:rowOff>76200</xdr:rowOff>
    </xdr:from>
    <xdr:to>
      <xdr:col>7</xdr:col>
      <xdr:colOff>304800</xdr:colOff>
      <xdr:row>16</xdr:row>
      <xdr:rowOff>152400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9525</xdr:colOff>
      <xdr:row>18</xdr:row>
      <xdr:rowOff>9525</xdr:rowOff>
    </xdr:from>
    <xdr:to>
      <xdr:col>15</xdr:col>
      <xdr:colOff>314325</xdr:colOff>
      <xdr:row>32</xdr:row>
      <xdr:rowOff>85725</xdr:rowOff>
    </xdr:to>
    <xdr:graphicFrame macro="">
      <xdr:nvGraphicFramePr>
        <xdr:cNvPr id="4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0</xdr:colOff>
      <xdr:row>2</xdr:row>
      <xdr:rowOff>76200</xdr:rowOff>
    </xdr:from>
    <xdr:to>
      <xdr:col>15</xdr:col>
      <xdr:colOff>304800</xdr:colOff>
      <xdr:row>16</xdr:row>
      <xdr:rowOff>152400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136072</xdr:colOff>
      <xdr:row>3</xdr:row>
      <xdr:rowOff>40822</xdr:rowOff>
    </xdr:from>
    <xdr:to>
      <xdr:col>11</xdr:col>
      <xdr:colOff>176893</xdr:colOff>
      <xdr:row>19</xdr:row>
      <xdr:rowOff>95250</xdr:rowOff>
    </xdr:to>
    <xdr:graphicFrame macro="">
      <xdr:nvGraphicFramePr>
        <xdr:cNvPr id="11" name="Graf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149679</xdr:colOff>
      <xdr:row>21</xdr:row>
      <xdr:rowOff>190499</xdr:rowOff>
    </xdr:from>
    <xdr:to>
      <xdr:col>11</xdr:col>
      <xdr:colOff>176893</xdr:colOff>
      <xdr:row>38</xdr:row>
      <xdr:rowOff>81642</xdr:rowOff>
    </xdr:to>
    <xdr:graphicFrame macro="">
      <xdr:nvGraphicFramePr>
        <xdr:cNvPr id="12" name="Graf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ana.cechova\AppData\Local\Microsoft\Windows\Temporary%20Internet%20Files\Content.Outlook\S3VRCDV5\prilohy_syst.mista_vyvoj_p1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onika.kuckova\AppData\Local\Microsoft\Windows\Temporary%20Internet%20Files\Content.Outlook\4PZJUE8V\G&#344;%20-%20geneze%20-%20v&#253;voj%20SM%20od%20dubna%20201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sd_121/STATISTIKY/KRAJE/cas%20rada%20ukazatele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p&#345;&#237;lohy%20p3a_b_mapy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45\STATISTIKY\casove%20rady\2015\NEZ2015OK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45\STATISTIKY\casove%20rady\2016\NEZ2016OK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Eurostat_Table_long%20term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sd_121/STATISTIKY/Eurostat/Eurostat%20ro&#269;ni%20prumery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EUROSTAT_NSA_MNEA_2006_2015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45\STATISTIKY\Hromadn&#233;%20propou&#353;t&#283;n&#237;%20a%20ni&#382;&#353;&#237;%20mzdy\HROMADN&#201;%20PROPOU&#352;T&#282;N&#205;\Hromadko_GRAFY_TABULK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M_vývoj"/>
    </sheetNames>
    <sheetDataSet>
      <sheetData sheetId="0">
        <row r="46">
          <cell r="B46" t="str">
            <v>duben 2011</v>
          </cell>
          <cell r="C46" t="str">
            <v>květen 2011</v>
          </cell>
          <cell r="D46" t="str">
            <v>červen 2011</v>
          </cell>
          <cell r="E46" t="str">
            <v>září 2011</v>
          </cell>
          <cell r="F46" t="str">
            <v>leden 2012</v>
          </cell>
          <cell r="G46" t="str">
            <v>duben 2012</v>
          </cell>
          <cell r="H46" t="str">
            <v>leden 2013</v>
          </cell>
          <cell r="I46" t="str">
            <v>březen 2013</v>
          </cell>
          <cell r="J46" t="str">
            <v>duben 2013</v>
          </cell>
          <cell r="K46" t="str">
            <v>červen 2013</v>
          </cell>
          <cell r="L46" t="str">
            <v>srpen 2013</v>
          </cell>
          <cell r="M46" t="str">
            <v>září 2013</v>
          </cell>
          <cell r="N46" t="str">
            <v>říjen 2013</v>
          </cell>
          <cell r="O46" t="str">
            <v>leden 2014</v>
          </cell>
          <cell r="P46" t="str">
            <v>červenec 2014</v>
          </cell>
          <cell r="Q46" t="str">
            <v>leden 2015</v>
          </cell>
          <cell r="R46" t="str">
            <v>duben 2015</v>
          </cell>
          <cell r="S46" t="str">
            <v>duben 2015</v>
          </cell>
          <cell r="T46" t="str">
            <v>leden 2016</v>
          </cell>
        </row>
        <row r="47">
          <cell r="B47">
            <v>8136</v>
          </cell>
          <cell r="C47">
            <v>7136</v>
          </cell>
          <cell r="D47">
            <v>6951</v>
          </cell>
          <cell r="E47">
            <v>6237</v>
          </cell>
          <cell r="F47">
            <v>8190</v>
          </cell>
          <cell r="G47">
            <v>8329</v>
          </cell>
          <cell r="H47">
            <v>8382</v>
          </cell>
          <cell r="I47">
            <v>8472</v>
          </cell>
          <cell r="J47">
            <v>8532</v>
          </cell>
          <cell r="K47">
            <v>8676</v>
          </cell>
          <cell r="L47">
            <v>8692</v>
          </cell>
          <cell r="M47">
            <v>9011</v>
          </cell>
          <cell r="N47">
            <v>9020</v>
          </cell>
          <cell r="O47">
            <v>9407</v>
          </cell>
          <cell r="P47">
            <v>10007</v>
          </cell>
          <cell r="Q47">
            <v>9937</v>
          </cell>
          <cell r="R47">
            <v>9927</v>
          </cell>
          <cell r="S47">
            <v>10227</v>
          </cell>
          <cell r="T47">
            <v>10408</v>
          </cell>
        </row>
        <row r="48">
          <cell r="B48">
            <v>8136</v>
          </cell>
          <cell r="C48">
            <v>8136</v>
          </cell>
          <cell r="D48">
            <v>8136</v>
          </cell>
          <cell r="E48">
            <v>8136</v>
          </cell>
          <cell r="F48">
            <v>11778</v>
          </cell>
          <cell r="G48">
            <v>11778</v>
          </cell>
          <cell r="H48">
            <v>11778</v>
          </cell>
          <cell r="I48">
            <v>11778</v>
          </cell>
          <cell r="J48">
            <v>11778</v>
          </cell>
          <cell r="K48">
            <v>11778</v>
          </cell>
          <cell r="L48">
            <v>11778</v>
          </cell>
          <cell r="M48">
            <v>11778</v>
          </cell>
          <cell r="N48">
            <v>11778</v>
          </cell>
          <cell r="O48">
            <v>11778</v>
          </cell>
          <cell r="P48">
            <v>11778</v>
          </cell>
          <cell r="Q48">
            <v>11778</v>
          </cell>
          <cell r="R48">
            <v>11778</v>
          </cell>
          <cell r="S48">
            <v>11778</v>
          </cell>
          <cell r="T48">
            <v>11778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M_vývoj"/>
    </sheetNames>
    <sheetDataSet>
      <sheetData sheetId="0">
        <row r="46">
          <cell r="B46" t="str">
            <v>duben 2011</v>
          </cell>
          <cell r="C46" t="str">
            <v>květen 2011</v>
          </cell>
          <cell r="D46" t="str">
            <v>červen 2011</v>
          </cell>
          <cell r="E46" t="str">
            <v>září 2011</v>
          </cell>
          <cell r="F46" t="str">
            <v>leden 2012</v>
          </cell>
          <cell r="G46" t="str">
            <v>duben 2012</v>
          </cell>
          <cell r="H46" t="str">
            <v>leden 2013</v>
          </cell>
          <cell r="I46" t="str">
            <v>březen 2013</v>
          </cell>
          <cell r="J46" t="str">
            <v>duben 2013</v>
          </cell>
          <cell r="K46" t="str">
            <v>červen 2013</v>
          </cell>
          <cell r="L46" t="str">
            <v>srpen 2013</v>
          </cell>
          <cell r="M46" t="str">
            <v>září 2013</v>
          </cell>
          <cell r="N46" t="str">
            <v>říjen 2013</v>
          </cell>
          <cell r="O46" t="str">
            <v>leden 2014</v>
          </cell>
          <cell r="P46" t="str">
            <v>červenec 2014</v>
          </cell>
          <cell r="Q46" t="str">
            <v>leden 2015</v>
          </cell>
          <cell r="R46" t="str">
            <v>duben 2015</v>
          </cell>
          <cell r="S46" t="str">
            <v>duben 2015</v>
          </cell>
          <cell r="T46" t="str">
            <v>leden 2016</v>
          </cell>
          <cell r="U46" t="str">
            <v>leden 2017</v>
          </cell>
          <cell r="V46" t="str">
            <v>červenec 2017</v>
          </cell>
        </row>
        <row r="47">
          <cell r="B47">
            <v>8136</v>
          </cell>
          <cell r="C47">
            <v>7136</v>
          </cell>
          <cell r="D47">
            <v>6951</v>
          </cell>
          <cell r="E47">
            <v>6237</v>
          </cell>
          <cell r="F47">
            <v>8190</v>
          </cell>
          <cell r="G47">
            <v>8329</v>
          </cell>
          <cell r="H47">
            <v>8382</v>
          </cell>
          <cell r="I47">
            <v>8472</v>
          </cell>
          <cell r="J47">
            <v>8532</v>
          </cell>
          <cell r="K47">
            <v>8676</v>
          </cell>
          <cell r="L47">
            <v>8692</v>
          </cell>
          <cell r="M47">
            <v>9011</v>
          </cell>
          <cell r="N47">
            <v>9020</v>
          </cell>
          <cell r="O47">
            <v>9407</v>
          </cell>
          <cell r="P47">
            <v>10007</v>
          </cell>
          <cell r="Q47">
            <v>9937</v>
          </cell>
          <cell r="R47">
            <v>9927</v>
          </cell>
          <cell r="S47">
            <v>10227</v>
          </cell>
          <cell r="T47">
            <v>10408</v>
          </cell>
          <cell r="U47">
            <v>10408</v>
          </cell>
          <cell r="V47">
            <v>10708</v>
          </cell>
        </row>
        <row r="48">
          <cell r="B48">
            <v>8136</v>
          </cell>
          <cell r="C48">
            <v>8136</v>
          </cell>
          <cell r="D48">
            <v>8136</v>
          </cell>
          <cell r="E48">
            <v>8136</v>
          </cell>
          <cell r="F48">
            <v>11778</v>
          </cell>
          <cell r="G48">
            <v>11778</v>
          </cell>
          <cell r="H48">
            <v>11778</v>
          </cell>
          <cell r="I48">
            <v>11778</v>
          </cell>
          <cell r="J48">
            <v>11778</v>
          </cell>
          <cell r="K48">
            <v>11778</v>
          </cell>
          <cell r="L48">
            <v>11778</v>
          </cell>
          <cell r="M48">
            <v>11778</v>
          </cell>
          <cell r="N48">
            <v>11778</v>
          </cell>
          <cell r="O48">
            <v>11778</v>
          </cell>
          <cell r="P48">
            <v>11778</v>
          </cell>
          <cell r="Q48">
            <v>11778</v>
          </cell>
          <cell r="R48">
            <v>11778</v>
          </cell>
          <cell r="S48">
            <v>11778</v>
          </cell>
          <cell r="T48">
            <v>11778</v>
          </cell>
          <cell r="U48">
            <v>11778</v>
          </cell>
          <cell r="V48">
            <v>11778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N"/>
      <sheetName val="podíl"/>
      <sheetName val="uch"/>
      <sheetName val="VM"/>
      <sheetName val="zeny"/>
      <sheetName val="OZP"/>
      <sheetName val="ZPS"/>
      <sheetName val="ABS"/>
      <sheetName val="uchazprisp"/>
      <sheetName val="nově hlášení"/>
      <sheetName val="vyřazeni"/>
      <sheetName val="UMISTENI"/>
      <sheetName val="UMISTENI UP"/>
      <sheetName val="UMISTENI APZ"/>
      <sheetName val="UMISTENI JINAK"/>
      <sheetName val="UMISTENI ostatni"/>
      <sheetName val="uchnaVM"/>
      <sheetName val="nově hláš VM"/>
      <sheetName val="graf"/>
      <sheetName val="Graf1"/>
      <sheetName val="Graf2"/>
      <sheetName val="Graf3"/>
      <sheetName val="Graf4"/>
      <sheetName val="Graf5"/>
      <sheetName val="Graf6"/>
      <sheetName val="Graf7"/>
      <sheetName val="Graf8"/>
      <sheetName val="Graf9"/>
      <sheetName val="Graf10"/>
      <sheetName val="Graf11"/>
      <sheetName val="Graf12"/>
      <sheetName val="Graf13"/>
      <sheetName val="Graf14"/>
      <sheetName val="Graf15"/>
      <sheetName val="Graf16"/>
      <sheetName val="Graf17"/>
      <sheetName val="Graf18"/>
      <sheetName val="Graf19"/>
      <sheetName val="Graf20"/>
      <sheetName val="Graf21"/>
      <sheetName val="Graf22"/>
      <sheetName val="Graf23"/>
      <sheetName val="Graf24"/>
      <sheetName val="Graf25"/>
      <sheetName val="Graf26"/>
      <sheetName val="List1"/>
    </sheetNames>
    <sheetDataSet>
      <sheetData sheetId="0"/>
      <sheetData sheetId="1"/>
      <sheetData sheetId="2">
        <row r="37">
          <cell r="IH37">
            <v>2011</v>
          </cell>
          <cell r="II37">
            <v>0</v>
          </cell>
          <cell r="IJ37">
            <v>0</v>
          </cell>
          <cell r="IK37">
            <v>0</v>
          </cell>
          <cell r="IL37">
            <v>0</v>
          </cell>
          <cell r="IM37">
            <v>0</v>
          </cell>
          <cell r="IN37">
            <v>0</v>
          </cell>
          <cell r="IO37">
            <v>0</v>
          </cell>
          <cell r="IP37">
            <v>0</v>
          </cell>
          <cell r="IQ37">
            <v>0</v>
          </cell>
          <cell r="IR37">
            <v>0</v>
          </cell>
          <cell r="IS37">
            <v>0</v>
          </cell>
          <cell r="IT37">
            <v>2012</v>
          </cell>
          <cell r="IU37">
            <v>0</v>
          </cell>
          <cell r="IV37">
            <v>0</v>
          </cell>
          <cell r="IW37">
            <v>0</v>
          </cell>
          <cell r="IX37">
            <v>0</v>
          </cell>
          <cell r="IY37">
            <v>0</v>
          </cell>
          <cell r="IZ37">
            <v>0</v>
          </cell>
          <cell r="JA37">
            <v>0</v>
          </cell>
          <cell r="JB37">
            <v>0</v>
          </cell>
          <cell r="JC37">
            <v>0</v>
          </cell>
          <cell r="JD37">
            <v>0</v>
          </cell>
          <cell r="JE37">
            <v>0</v>
          </cell>
          <cell r="JF37">
            <v>2013</v>
          </cell>
          <cell r="JG37">
            <v>0</v>
          </cell>
          <cell r="JH37">
            <v>0</v>
          </cell>
          <cell r="JI37">
            <v>0</v>
          </cell>
          <cell r="JJ37">
            <v>0</v>
          </cell>
          <cell r="JK37">
            <v>0</v>
          </cell>
          <cell r="JL37">
            <v>0</v>
          </cell>
          <cell r="JM37">
            <v>0</v>
          </cell>
          <cell r="JN37">
            <v>0</v>
          </cell>
          <cell r="JO37">
            <v>0</v>
          </cell>
          <cell r="JP37">
            <v>0</v>
          </cell>
          <cell r="JQ37">
            <v>0</v>
          </cell>
          <cell r="JR37">
            <v>2014</v>
          </cell>
          <cell r="JS37">
            <v>0</v>
          </cell>
          <cell r="JT37">
            <v>0</v>
          </cell>
          <cell r="JU37">
            <v>0</v>
          </cell>
          <cell r="JV37">
            <v>0</v>
          </cell>
          <cell r="JW37">
            <v>0</v>
          </cell>
          <cell r="JX37">
            <v>0</v>
          </cell>
          <cell r="JY37">
            <v>0</v>
          </cell>
          <cell r="JZ37">
            <v>0</v>
          </cell>
          <cell r="KA37">
            <v>0</v>
          </cell>
          <cell r="KB37">
            <v>0</v>
          </cell>
          <cell r="KC37">
            <v>0</v>
          </cell>
          <cell r="KD37">
            <v>2015</v>
          </cell>
          <cell r="KE37">
            <v>0</v>
          </cell>
          <cell r="KF37">
            <v>0</v>
          </cell>
          <cell r="KG37">
            <v>0</v>
          </cell>
          <cell r="KH37">
            <v>0</v>
          </cell>
          <cell r="KI37">
            <v>0</v>
          </cell>
          <cell r="KJ37">
            <v>0</v>
          </cell>
          <cell r="KK37">
            <v>0</v>
          </cell>
          <cell r="KL37">
            <v>0</v>
          </cell>
          <cell r="KM37">
            <v>0</v>
          </cell>
          <cell r="KN37">
            <v>0</v>
          </cell>
          <cell r="KO37">
            <v>0</v>
          </cell>
          <cell r="KP37">
            <v>2016</v>
          </cell>
          <cell r="KQ37">
            <v>0</v>
          </cell>
          <cell r="KR37">
            <v>0</v>
          </cell>
          <cell r="KS37">
            <v>0</v>
          </cell>
          <cell r="KT37">
            <v>0</v>
          </cell>
          <cell r="KU37">
            <v>0</v>
          </cell>
          <cell r="KV37">
            <v>0</v>
          </cell>
          <cell r="KW37">
            <v>0</v>
          </cell>
          <cell r="KX37">
            <v>0</v>
          </cell>
          <cell r="KY37">
            <v>0</v>
          </cell>
          <cell r="KZ37">
            <v>0</v>
          </cell>
          <cell r="LA37">
            <v>0</v>
          </cell>
        </row>
        <row r="38">
          <cell r="IH38">
            <v>1</v>
          </cell>
          <cell r="II38">
            <v>2</v>
          </cell>
          <cell r="IJ38">
            <v>3</v>
          </cell>
          <cell r="IK38">
            <v>4</v>
          </cell>
          <cell r="IL38">
            <v>5</v>
          </cell>
          <cell r="IM38">
            <v>6</v>
          </cell>
          <cell r="IN38">
            <v>7</v>
          </cell>
          <cell r="IO38">
            <v>8</v>
          </cell>
          <cell r="IP38">
            <v>9</v>
          </cell>
          <cell r="IQ38">
            <v>10</v>
          </cell>
          <cell r="IR38">
            <v>11</v>
          </cell>
          <cell r="IS38">
            <v>12</v>
          </cell>
          <cell r="IT38">
            <v>1</v>
          </cell>
          <cell r="IU38">
            <v>2</v>
          </cell>
          <cell r="IV38">
            <v>3</v>
          </cell>
          <cell r="IW38">
            <v>4</v>
          </cell>
          <cell r="IX38">
            <v>5</v>
          </cell>
          <cell r="IY38">
            <v>6</v>
          </cell>
          <cell r="IZ38">
            <v>7</v>
          </cell>
          <cell r="JA38">
            <v>8</v>
          </cell>
          <cell r="JB38">
            <v>9</v>
          </cell>
          <cell r="JC38">
            <v>10</v>
          </cell>
          <cell r="JD38">
            <v>11</v>
          </cell>
          <cell r="JE38">
            <v>12</v>
          </cell>
          <cell r="JF38">
            <v>1</v>
          </cell>
          <cell r="JG38">
            <v>2</v>
          </cell>
          <cell r="JH38">
            <v>3</v>
          </cell>
          <cell r="JI38">
            <v>4</v>
          </cell>
          <cell r="JJ38">
            <v>5</v>
          </cell>
          <cell r="JK38">
            <v>6</v>
          </cell>
          <cell r="JL38">
            <v>7</v>
          </cell>
          <cell r="JM38">
            <v>8</v>
          </cell>
          <cell r="JN38">
            <v>9</v>
          </cell>
          <cell r="JO38">
            <v>10</v>
          </cell>
          <cell r="JP38">
            <v>11</v>
          </cell>
          <cell r="JQ38">
            <v>12</v>
          </cell>
          <cell r="JR38">
            <v>1</v>
          </cell>
          <cell r="JS38">
            <v>2</v>
          </cell>
          <cell r="JT38">
            <v>3</v>
          </cell>
          <cell r="JU38">
            <v>4</v>
          </cell>
          <cell r="JV38">
            <v>5</v>
          </cell>
          <cell r="JW38">
            <v>6</v>
          </cell>
          <cell r="JX38">
            <v>7</v>
          </cell>
          <cell r="JY38">
            <v>8</v>
          </cell>
          <cell r="JZ38">
            <v>9</v>
          </cell>
          <cell r="KA38">
            <v>10</v>
          </cell>
          <cell r="KB38">
            <v>11</v>
          </cell>
          <cell r="KC38">
            <v>12</v>
          </cell>
          <cell r="KD38">
            <v>1</v>
          </cell>
          <cell r="KE38">
            <v>2</v>
          </cell>
          <cell r="KF38">
            <v>3</v>
          </cell>
          <cell r="KG38">
            <v>4</v>
          </cell>
          <cell r="KH38">
            <v>5</v>
          </cell>
          <cell r="KI38">
            <v>6</v>
          </cell>
          <cell r="KJ38">
            <v>7</v>
          </cell>
          <cell r="KK38">
            <v>8</v>
          </cell>
          <cell r="KL38">
            <v>9</v>
          </cell>
          <cell r="KM38">
            <v>10</v>
          </cell>
          <cell r="KN38">
            <v>11</v>
          </cell>
          <cell r="KO38">
            <v>12</v>
          </cell>
          <cell r="KP38">
            <v>1</v>
          </cell>
          <cell r="KQ38">
            <v>2</v>
          </cell>
          <cell r="KR38">
            <v>3</v>
          </cell>
          <cell r="KS38">
            <v>4</v>
          </cell>
          <cell r="KT38">
            <v>5</v>
          </cell>
          <cell r="KU38">
            <v>6</v>
          </cell>
          <cell r="KV38">
            <v>7</v>
          </cell>
          <cell r="KW38">
            <v>8</v>
          </cell>
          <cell r="KX38">
            <v>9</v>
          </cell>
          <cell r="KY38">
            <v>10</v>
          </cell>
          <cell r="KZ38">
            <v>11</v>
          </cell>
          <cell r="LA38">
            <v>12</v>
          </cell>
        </row>
        <row r="53">
          <cell r="IH53">
            <v>-2363</v>
          </cell>
          <cell r="II53">
            <v>-16239</v>
          </cell>
          <cell r="IJ53">
            <v>-25062</v>
          </cell>
          <cell r="IK53">
            <v>-26286</v>
          </cell>
          <cell r="IL53">
            <v>-24823</v>
          </cell>
          <cell r="IM53">
            <v>-21725</v>
          </cell>
          <cell r="IN53">
            <v>-19700</v>
          </cell>
          <cell r="IO53">
            <v>-19959</v>
          </cell>
          <cell r="IP53">
            <v>-25366</v>
          </cell>
          <cell r="IQ53">
            <v>-24543</v>
          </cell>
          <cell r="IR53">
            <v>-30236</v>
          </cell>
          <cell r="IS53">
            <v>-53100</v>
          </cell>
          <cell r="IT53">
            <v>-37774</v>
          </cell>
          <cell r="IU53">
            <v>-25211</v>
          </cell>
          <cell r="IV53">
            <v>-22582</v>
          </cell>
          <cell r="IW53">
            <v>-16520</v>
          </cell>
          <cell r="IX53">
            <v>-7857</v>
          </cell>
          <cell r="IY53">
            <v>-4189</v>
          </cell>
          <cell r="IZ53">
            <v>13</v>
          </cell>
          <cell r="JA53">
            <v>5158</v>
          </cell>
          <cell r="JB53">
            <v>18070</v>
          </cell>
          <cell r="JC53">
            <v>26144</v>
          </cell>
          <cell r="JD53">
            <v>32094</v>
          </cell>
          <cell r="JE53">
            <v>36860</v>
          </cell>
          <cell r="JF53">
            <v>51720</v>
          </cell>
          <cell r="JG53">
            <v>51998</v>
          </cell>
          <cell r="JH53">
            <v>62588</v>
          </cell>
          <cell r="JI53">
            <v>67906</v>
          </cell>
          <cell r="JJ53">
            <v>65364</v>
          </cell>
          <cell r="JK53">
            <v>65887</v>
          </cell>
          <cell r="JL53">
            <v>65499</v>
          </cell>
          <cell r="JM53">
            <v>65038</v>
          </cell>
          <cell r="JN53">
            <v>63873</v>
          </cell>
          <cell r="JO53">
            <v>59919</v>
          </cell>
          <cell r="JP53">
            <v>56815</v>
          </cell>
          <cell r="JQ53">
            <v>51522</v>
          </cell>
          <cell r="JR53">
            <v>43465</v>
          </cell>
          <cell r="JS53">
            <v>31707</v>
          </cell>
          <cell r="JT53">
            <v>20547</v>
          </cell>
          <cell r="JU53">
            <v>9680</v>
          </cell>
          <cell r="JV53">
            <v>2510</v>
          </cell>
          <cell r="JW53">
            <v>-3294</v>
          </cell>
          <cell r="JX53">
            <v>-9732</v>
          </cell>
          <cell r="JY53">
            <v>-16506</v>
          </cell>
          <cell r="JZ53">
            <v>-27960</v>
          </cell>
          <cell r="KA53">
            <v>-37043</v>
          </cell>
          <cell r="KB53">
            <v>-47805</v>
          </cell>
          <cell r="KC53">
            <v>-54919</v>
          </cell>
          <cell r="KD53">
            <v>-73083</v>
          </cell>
          <cell r="KE53">
            <v>-77273</v>
          </cell>
          <cell r="KF53">
            <v>-83000</v>
          </cell>
          <cell r="KG53">
            <v>-83323</v>
          </cell>
          <cell r="KH53">
            <v>-84284</v>
          </cell>
          <cell r="KI53">
            <v>-85784</v>
          </cell>
          <cell r="KJ53">
            <v>-85023</v>
          </cell>
          <cell r="KK53">
            <v>-84559</v>
          </cell>
          <cell r="KL53">
            <v>-87206</v>
          </cell>
          <cell r="KM53">
            <v>-89206</v>
          </cell>
          <cell r="KN53">
            <v>-86144</v>
          </cell>
          <cell r="KO53">
            <v>-88796</v>
          </cell>
          <cell r="KP53">
            <v>-88788</v>
          </cell>
          <cell r="KQ53">
            <v>-86863</v>
          </cell>
          <cell r="KR53">
            <v>-82206</v>
          </cell>
          <cell r="KS53">
            <v>-76625</v>
          </cell>
          <cell r="KT53">
            <v>-70900</v>
          </cell>
          <cell r="KU53">
            <v>-67067</v>
          </cell>
          <cell r="KV53">
            <v>-63674</v>
          </cell>
          <cell r="KW53">
            <v>-62192</v>
          </cell>
          <cell r="KX53">
            <v>-63634</v>
          </cell>
          <cell r="KY53">
            <v>-64188</v>
          </cell>
          <cell r="KZ53">
            <v>-68609</v>
          </cell>
          <cell r="LA53">
            <v>-71745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3a"/>
      <sheetName val="p3b"/>
      <sheetName val="mapa1215"/>
      <sheetName val="mapa1216"/>
    </sheetNames>
    <sheetDataSet>
      <sheetData sheetId="0">
        <row r="39">
          <cell r="Z39">
            <v>478.87524999999999</v>
          </cell>
          <cell r="AA39">
            <v>405.95720833333331</v>
          </cell>
        </row>
        <row r="59">
          <cell r="Z59">
            <v>101.78908333333332</v>
          </cell>
          <cell r="AA59">
            <v>97.869958333333329</v>
          </cell>
        </row>
        <row r="79">
          <cell r="Z79">
            <v>244.70029166666666</v>
          </cell>
          <cell r="AA79">
            <v>209.41187500000001</v>
          </cell>
        </row>
        <row r="98">
          <cell r="Z98">
            <v>90.338750000000005</v>
          </cell>
          <cell r="AA98">
            <v>127.92629166666667</v>
          </cell>
        </row>
      </sheetData>
      <sheetData sheetId="1"/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Z15OK"/>
      <sheetName val="rozdrok-15"/>
      <sheetName val="rozdmes-15"/>
      <sheetName val="NEZ14OK"/>
      <sheetName val="rozdrok-14"/>
      <sheetName val="rozdmes-14"/>
      <sheetName val="NEZ14OK-MUZI"/>
      <sheetName val="rozdrok-14MUZI"/>
      <sheetName val="NEZ13OK"/>
      <sheetName val="rozdrok-13"/>
      <sheetName val="rozdmes-13"/>
      <sheetName val="NEZ13OK-MUZI"/>
      <sheetName val="rozdrok-13MUZI "/>
      <sheetName val="NEZ12OK "/>
      <sheetName val="rozdrok-12"/>
      <sheetName val="rozdmes-12"/>
      <sheetName val="NEZ12OK-MUZI"/>
      <sheetName val="rozdrok-12 MUZI"/>
      <sheetName val="NEZ11OK"/>
      <sheetName val="rozdrok-11"/>
      <sheetName val="rozdmes-11"/>
      <sheetName val="NEZ11OK-MUZI"/>
      <sheetName val="rozdrok-11 MUZI"/>
      <sheetName val="NEZ10OK"/>
      <sheetName val="rozdrok-10"/>
      <sheetName val="rozdmes-10"/>
      <sheetName val="NEZ10OK-MUZI"/>
      <sheetName val="rozdrok-10 MUZI"/>
      <sheetName val="NEZ09OK"/>
      <sheetName val="rozdrok-09"/>
      <sheetName val="rozdmes-09"/>
      <sheetName val="NEZ09OK-MUZI"/>
      <sheetName val="rozdrok-09 MUZI"/>
      <sheetName val="NEZ08OK"/>
      <sheetName val="NEZ08OK-MUZI"/>
      <sheetName val="rozdrok-08"/>
      <sheetName val="rozdmes-08"/>
      <sheetName val="NEZ07OK"/>
      <sheetName val="NEZ07OK- MUZI"/>
      <sheetName val="rozdrok-07"/>
      <sheetName val="rozdmes-07"/>
      <sheetName val="rozdmes-07 (2)"/>
      <sheetName val="NEZ06OK"/>
      <sheetName val="NEZ06OK- MUZI"/>
      <sheetName val="rozdrok-06"/>
      <sheetName val="rozdmes-06"/>
      <sheetName val="NEZ05OK"/>
      <sheetName val="NEZ05OK- MUZI"/>
      <sheetName val="rozdrok-05"/>
      <sheetName val="rozdmes-05"/>
      <sheetName val="NEZ04OK"/>
      <sheetName val="NEZ04OK- MUZI"/>
    </sheetNames>
    <sheetDataSet>
      <sheetData sheetId="0">
        <row r="39">
          <cell r="FH39">
            <v>5.3008841720745528</v>
          </cell>
        </row>
        <row r="88">
          <cell r="F88">
            <v>50.162583333333338</v>
          </cell>
          <cell r="H88">
            <v>57.562249999999999</v>
          </cell>
          <cell r="J88">
            <v>10.66625</v>
          </cell>
          <cell r="M88">
            <v>38.863666666666667</v>
          </cell>
        </row>
      </sheetData>
      <sheetData sheetId="1"/>
      <sheetData sheetId="2"/>
      <sheetData sheetId="3">
        <row r="39">
          <cell r="FH39">
            <v>11.532775288544247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Z16OK"/>
      <sheetName val="rozdrok-16"/>
      <sheetName val="rozdmes-16"/>
      <sheetName val="NEZ15OK"/>
      <sheetName val="rozdrok-15"/>
      <sheetName val="rozdmes-15"/>
      <sheetName val="NEZ14OK"/>
      <sheetName val="rozdrok-14"/>
      <sheetName val="rozdmes-14"/>
      <sheetName val="NEZ14OK-MUZI"/>
      <sheetName val="rozdrok-14MUZI"/>
      <sheetName val="NEZ13OK"/>
      <sheetName val="rozdrok-13"/>
      <sheetName val="rozdmes-13"/>
      <sheetName val="NEZ13OK-MUZI"/>
      <sheetName val="rozdrok-13MUZI "/>
      <sheetName val="NEZ12OK "/>
      <sheetName val="rozdrok-12"/>
      <sheetName val="rozdmes-12"/>
      <sheetName val="NEZ12OK-MUZI"/>
      <sheetName val="rozdrok-12 MUZI"/>
      <sheetName val="NEZ11OK"/>
      <sheetName val="rozdrok-11"/>
      <sheetName val="rozdmes-11"/>
      <sheetName val="NEZ11OK-MUZI"/>
      <sheetName val="rozdrok-11 MUZI"/>
      <sheetName val="NEZ10OK"/>
      <sheetName val="rozdrok-10"/>
      <sheetName val="rozdmes-10"/>
      <sheetName val="NEZ10OK-MUZI"/>
      <sheetName val="rozdrok-10 MUZI"/>
      <sheetName val="NEZ09OK"/>
      <sheetName val="rozdrok-09"/>
      <sheetName val="rozdmes-09"/>
      <sheetName val="NEZ09OK-MUZI"/>
      <sheetName val="rozdrok-09 MUZI"/>
      <sheetName val="NEZ08OK"/>
      <sheetName val="NEZ08OK-MUZI"/>
      <sheetName val="rozdrok-08"/>
      <sheetName val="rozdmes-08"/>
      <sheetName val="NEZ07OK"/>
      <sheetName val="NEZ07OK- MUZI"/>
      <sheetName val="rozdrok-07"/>
      <sheetName val="rozdmes-07"/>
      <sheetName val="rozdmes-07 (2)"/>
      <sheetName val="NEZ06OK"/>
      <sheetName val="NEZ06OK- MUZI"/>
      <sheetName val="rozdrok-06"/>
      <sheetName val="rozdmes-06"/>
      <sheetName val="NEZ05OK"/>
      <sheetName val="NEZ05OK- MUZI"/>
      <sheetName val="rozdrok-05"/>
      <sheetName val="rozdmes-05"/>
      <sheetName val="NEZ04OK"/>
      <sheetName val="NEZ04OK- MUZI"/>
    </sheetNames>
    <sheetDataSet>
      <sheetData sheetId="0">
        <row r="39">
          <cell r="FH39">
            <v>3.1733680625334051</v>
          </cell>
        </row>
        <row r="88">
          <cell r="F88">
            <v>47.031999999999996</v>
          </cell>
          <cell r="H88">
            <v>53.010750000000002</v>
          </cell>
          <cell r="J88">
            <v>8.1432500000000001</v>
          </cell>
          <cell r="M88">
            <v>34.900916666666667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0"/>
    </sheetNames>
    <sheetDataSet>
      <sheetData sheetId="0">
        <row r="4">
          <cell r="X4" t="str">
            <v>2007</v>
          </cell>
          <cell r="Y4" t="str">
            <v/>
          </cell>
          <cell r="Z4" t="str">
            <v>2008</v>
          </cell>
          <cell r="AA4" t="str">
            <v/>
          </cell>
          <cell r="AB4" t="str">
            <v>2009</v>
          </cell>
          <cell r="AC4" t="str">
            <v/>
          </cell>
          <cell r="AD4" t="str">
            <v>2010</v>
          </cell>
          <cell r="AE4" t="str">
            <v/>
          </cell>
          <cell r="AF4" t="str">
            <v>2011</v>
          </cell>
          <cell r="AG4" t="str">
            <v/>
          </cell>
          <cell r="AH4" t="str">
            <v>2012</v>
          </cell>
          <cell r="AI4" t="str">
            <v/>
          </cell>
          <cell r="AJ4" t="str">
            <v>2013</v>
          </cell>
          <cell r="AK4" t="str">
            <v/>
          </cell>
          <cell r="AL4" t="str">
            <v>2014</v>
          </cell>
          <cell r="AM4" t="str">
            <v/>
          </cell>
          <cell r="AN4" t="str">
            <v>2015</v>
          </cell>
        </row>
        <row r="5">
          <cell r="A5" t="str">
            <v>EU (28 countries)</v>
          </cell>
          <cell r="X5">
            <v>3</v>
          </cell>
          <cell r="Y5" t="str">
            <v/>
          </cell>
          <cell r="Z5">
            <v>2.6</v>
          </cell>
          <cell r="AA5" t="str">
            <v/>
          </cell>
          <cell r="AB5">
            <v>3</v>
          </cell>
          <cell r="AC5" t="str">
            <v/>
          </cell>
          <cell r="AD5">
            <v>3.8</v>
          </cell>
          <cell r="AE5" t="str">
            <v/>
          </cell>
          <cell r="AF5">
            <v>4.0999999999999996</v>
          </cell>
          <cell r="AG5" t="str">
            <v/>
          </cell>
          <cell r="AH5">
            <v>4.5999999999999996</v>
          </cell>
          <cell r="AI5" t="str">
            <v/>
          </cell>
          <cell r="AJ5">
            <v>5.0999999999999996</v>
          </cell>
          <cell r="AK5" t="str">
            <v/>
          </cell>
          <cell r="AL5">
            <v>5</v>
          </cell>
          <cell r="AM5" t="str">
            <v/>
          </cell>
          <cell r="AN5">
            <v>4.5</v>
          </cell>
        </row>
        <row r="11">
          <cell r="A11" t="str">
            <v>Czech Republic</v>
          </cell>
          <cell r="X11">
            <v>2.8</v>
          </cell>
          <cell r="Y11" t="str">
            <v/>
          </cell>
          <cell r="Z11">
            <v>2.2000000000000002</v>
          </cell>
          <cell r="AA11" t="str">
            <v/>
          </cell>
          <cell r="AB11">
            <v>2</v>
          </cell>
          <cell r="AC11" t="str">
            <v/>
          </cell>
          <cell r="AD11">
            <v>3</v>
          </cell>
          <cell r="AE11" t="str">
            <v/>
          </cell>
          <cell r="AF11">
            <v>2.7</v>
          </cell>
          <cell r="AG11" t="str">
            <v/>
          </cell>
          <cell r="AH11">
            <v>3</v>
          </cell>
          <cell r="AI11" t="str">
            <v/>
          </cell>
          <cell r="AJ11">
            <v>3</v>
          </cell>
          <cell r="AK11" t="str">
            <v/>
          </cell>
          <cell r="AL11">
            <v>2.7</v>
          </cell>
          <cell r="AM11" t="str">
            <v/>
          </cell>
          <cell r="AN11">
            <v>2.4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</sheetNames>
    <sheetDataSet>
      <sheetData sheetId="0">
        <row r="107">
          <cell r="B107" t="str">
            <v>2007</v>
          </cell>
          <cell r="C107" t="str">
            <v>2008</v>
          </cell>
          <cell r="D107" t="str">
            <v>2009</v>
          </cell>
          <cell r="E107" t="str">
            <v>2010</v>
          </cell>
          <cell r="F107" t="str">
            <v>2011</v>
          </cell>
          <cell r="G107" t="str">
            <v>2012</v>
          </cell>
          <cell r="H107" t="str">
            <v>2013</v>
          </cell>
          <cell r="I107" t="str">
            <v>2014</v>
          </cell>
          <cell r="J107" t="str">
            <v>2015</v>
          </cell>
          <cell r="K107" t="str">
            <v>2016</v>
          </cell>
        </row>
        <row r="108">
          <cell r="A108" t="str">
            <v>European Union (28 countries)</v>
          </cell>
          <cell r="B108">
            <v>7.2</v>
          </cell>
          <cell r="C108">
            <v>7</v>
          </cell>
          <cell r="D108">
            <v>9</v>
          </cell>
          <cell r="E108">
            <v>9.6</v>
          </cell>
          <cell r="F108">
            <v>9.6999999999999993</v>
          </cell>
          <cell r="G108">
            <v>10.5</v>
          </cell>
          <cell r="H108">
            <v>10.9</v>
          </cell>
          <cell r="I108">
            <v>10.199999999999999</v>
          </cell>
          <cell r="J108">
            <v>9.4</v>
          </cell>
          <cell r="K108">
            <v>8.5</v>
          </cell>
        </row>
        <row r="116">
          <cell r="A116" t="str">
            <v>Czech Republic</v>
          </cell>
          <cell r="B116">
            <v>5.3</v>
          </cell>
          <cell r="C116">
            <v>4.4000000000000004</v>
          </cell>
          <cell r="D116">
            <v>6.7</v>
          </cell>
          <cell r="E116">
            <v>7.3</v>
          </cell>
          <cell r="F116">
            <v>6.7</v>
          </cell>
          <cell r="G116">
            <v>7</v>
          </cell>
          <cell r="H116">
            <v>7</v>
          </cell>
          <cell r="I116">
            <v>6.1</v>
          </cell>
          <cell r="J116">
            <v>5.0999999999999996</v>
          </cell>
          <cell r="K116">
            <v>4</v>
          </cell>
        </row>
        <row r="251">
          <cell r="B251" t="str">
            <v>2007</v>
          </cell>
          <cell r="C251" t="str">
            <v>2008</v>
          </cell>
          <cell r="D251" t="str">
            <v>2009</v>
          </cell>
          <cell r="E251" t="str">
            <v>2010</v>
          </cell>
          <cell r="F251" t="str">
            <v>2011</v>
          </cell>
          <cell r="G251" t="str">
            <v>2012</v>
          </cell>
          <cell r="H251" t="str">
            <v>2013</v>
          </cell>
          <cell r="I251" t="str">
            <v>2014</v>
          </cell>
          <cell r="J251" t="str">
            <v>2015</v>
          </cell>
          <cell r="K251" t="str">
            <v>2016</v>
          </cell>
        </row>
        <row r="252">
          <cell r="A252" t="str">
            <v>European Union (28 countries)</v>
          </cell>
          <cell r="B252">
            <v>15.9</v>
          </cell>
          <cell r="C252">
            <v>15.9</v>
          </cell>
          <cell r="D252">
            <v>20.3</v>
          </cell>
          <cell r="E252">
            <v>21.4</v>
          </cell>
          <cell r="F252">
            <v>21.7</v>
          </cell>
          <cell r="G252">
            <v>23.3</v>
          </cell>
          <cell r="H252">
            <v>23.7</v>
          </cell>
          <cell r="I252">
            <v>22.2</v>
          </cell>
          <cell r="J252">
            <v>20.3</v>
          </cell>
          <cell r="K252">
            <v>18.8</v>
          </cell>
        </row>
        <row r="260">
          <cell r="A260" t="str">
            <v>Czech Republic</v>
          </cell>
          <cell r="B260">
            <v>10.7</v>
          </cell>
          <cell r="C260">
            <v>9.9</v>
          </cell>
          <cell r="D260">
            <v>16.600000000000001</v>
          </cell>
          <cell r="E260">
            <v>18.3</v>
          </cell>
          <cell r="F260">
            <v>18.100000000000001</v>
          </cell>
          <cell r="G260">
            <v>19.5</v>
          </cell>
          <cell r="H260">
            <v>18.899999999999999</v>
          </cell>
          <cell r="I260">
            <v>15.9</v>
          </cell>
          <cell r="J260">
            <v>12.6</v>
          </cell>
          <cell r="K260">
            <v>10.5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</sheetNames>
    <sheetDataSet>
      <sheetData sheetId="0">
        <row r="61">
          <cell r="C61" t="str">
            <v>2007</v>
          </cell>
          <cell r="D61" t="str">
            <v>2008</v>
          </cell>
          <cell r="E61" t="str">
            <v>2009</v>
          </cell>
          <cell r="F61" t="str">
            <v>2010</v>
          </cell>
          <cell r="G61" t="str">
            <v>2011</v>
          </cell>
          <cell r="H61" t="str">
            <v>2012</v>
          </cell>
          <cell r="I61" t="str">
            <v>2013</v>
          </cell>
          <cell r="J61" t="str">
            <v>2014</v>
          </cell>
          <cell r="K61" t="str">
            <v>2015</v>
          </cell>
        </row>
        <row r="62">
          <cell r="A62" t="str">
            <v>European Union (28 countries)</v>
          </cell>
          <cell r="C62">
            <v>10.9</v>
          </cell>
          <cell r="D62">
            <v>11.5</v>
          </cell>
          <cell r="E62">
            <v>14.8</v>
          </cell>
          <cell r="F62">
            <v>16</v>
          </cell>
          <cell r="G62">
            <v>16.7</v>
          </cell>
          <cell r="H62">
            <v>18.600000000000001</v>
          </cell>
          <cell r="I62">
            <v>19.7</v>
          </cell>
          <cell r="J62">
            <v>19</v>
          </cell>
          <cell r="K62">
            <v>17.8</v>
          </cell>
        </row>
        <row r="70">
          <cell r="A70" t="str">
            <v>Czech Republic</v>
          </cell>
          <cell r="C70">
            <v>20.399999999999999</v>
          </cell>
          <cell r="D70">
            <v>19.399999999999999</v>
          </cell>
          <cell r="E70">
            <v>24.4</v>
          </cell>
          <cell r="F70">
            <v>25.3</v>
          </cell>
          <cell r="G70">
            <v>24.6</v>
          </cell>
          <cell r="H70">
            <v>28.8</v>
          </cell>
          <cell r="I70">
            <v>26</v>
          </cell>
          <cell r="J70">
            <v>22.4</v>
          </cell>
          <cell r="K70">
            <v>23.1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Y"/>
      <sheetName val="HP"/>
    </sheetNames>
    <sheetDataSet>
      <sheetData sheetId="0">
        <row r="15">
          <cell r="A15" t="str">
            <v xml:space="preserve"> leden 2014</v>
          </cell>
          <cell r="B15">
            <v>17</v>
          </cell>
          <cell r="C15">
            <v>1653</v>
          </cell>
        </row>
        <row r="16">
          <cell r="A16" t="str">
            <v xml:space="preserve"> únor</v>
          </cell>
          <cell r="B16">
            <v>13</v>
          </cell>
          <cell r="C16">
            <v>593</v>
          </cell>
        </row>
        <row r="17">
          <cell r="A17" t="str">
            <v>březen</v>
          </cell>
          <cell r="B17">
            <v>24</v>
          </cell>
          <cell r="C17">
            <v>772</v>
          </cell>
        </row>
        <row r="18">
          <cell r="A18" t="str">
            <v xml:space="preserve">duben </v>
          </cell>
          <cell r="B18">
            <v>24</v>
          </cell>
          <cell r="C18">
            <v>1146</v>
          </cell>
        </row>
        <row r="19">
          <cell r="A19" t="str">
            <v>květen</v>
          </cell>
          <cell r="B19">
            <v>9</v>
          </cell>
          <cell r="C19">
            <v>511</v>
          </cell>
        </row>
        <row r="20">
          <cell r="A20" t="str">
            <v>červen</v>
          </cell>
          <cell r="B20">
            <v>13</v>
          </cell>
          <cell r="C20">
            <v>444</v>
          </cell>
        </row>
        <row r="21">
          <cell r="A21" t="str">
            <v>červenec</v>
          </cell>
          <cell r="B21">
            <v>9</v>
          </cell>
          <cell r="C21">
            <v>458</v>
          </cell>
        </row>
        <row r="22">
          <cell r="A22" t="str">
            <v>srpen</v>
          </cell>
          <cell r="B22">
            <v>16</v>
          </cell>
          <cell r="C22">
            <v>834</v>
          </cell>
        </row>
        <row r="23">
          <cell r="A23" t="str">
            <v>září</v>
          </cell>
          <cell r="B23">
            <v>20</v>
          </cell>
          <cell r="C23">
            <v>813</v>
          </cell>
        </row>
        <row r="24">
          <cell r="A24" t="str">
            <v xml:space="preserve">říjen </v>
          </cell>
          <cell r="B24">
            <v>8</v>
          </cell>
          <cell r="C24">
            <v>602</v>
          </cell>
        </row>
        <row r="25">
          <cell r="A25" t="str">
            <v>listopad</v>
          </cell>
          <cell r="B25">
            <v>28</v>
          </cell>
          <cell r="C25">
            <v>1251</v>
          </cell>
        </row>
        <row r="26">
          <cell r="A26" t="str">
            <v xml:space="preserve">prosinec </v>
          </cell>
          <cell r="B26">
            <v>26</v>
          </cell>
          <cell r="C26">
            <v>877</v>
          </cell>
        </row>
        <row r="27">
          <cell r="A27">
            <v>42005</v>
          </cell>
          <cell r="B27">
            <v>11</v>
          </cell>
          <cell r="C27">
            <v>296</v>
          </cell>
        </row>
        <row r="28">
          <cell r="A28" t="str">
            <v>únor</v>
          </cell>
          <cell r="B28">
            <v>6</v>
          </cell>
          <cell r="C28">
            <v>542</v>
          </cell>
        </row>
        <row r="29">
          <cell r="A29" t="str">
            <v>březen</v>
          </cell>
          <cell r="B29">
            <v>14</v>
          </cell>
          <cell r="C29">
            <v>407</v>
          </cell>
        </row>
        <row r="30">
          <cell r="A30" t="str">
            <v>duben</v>
          </cell>
          <cell r="B30">
            <v>14</v>
          </cell>
          <cell r="C30">
            <v>660</v>
          </cell>
        </row>
        <row r="31">
          <cell r="A31" t="str">
            <v>květen</v>
          </cell>
          <cell r="B31">
            <v>8</v>
          </cell>
          <cell r="C31">
            <v>261</v>
          </cell>
        </row>
        <row r="32">
          <cell r="A32" t="str">
            <v>červen</v>
          </cell>
          <cell r="B32">
            <v>9</v>
          </cell>
          <cell r="C32">
            <v>522</v>
          </cell>
        </row>
        <row r="33">
          <cell r="A33" t="str">
            <v>červenec</v>
          </cell>
          <cell r="B33">
            <v>5</v>
          </cell>
          <cell r="C33">
            <v>266</v>
          </cell>
        </row>
        <row r="34">
          <cell r="A34" t="str">
            <v>srpen</v>
          </cell>
          <cell r="B34">
            <v>5</v>
          </cell>
          <cell r="C34">
            <v>212</v>
          </cell>
        </row>
        <row r="35">
          <cell r="A35" t="str">
            <v>září</v>
          </cell>
          <cell r="B35">
            <v>11</v>
          </cell>
          <cell r="C35">
            <v>527</v>
          </cell>
        </row>
        <row r="36">
          <cell r="A36" t="str">
            <v xml:space="preserve">říjen </v>
          </cell>
          <cell r="B36">
            <v>15</v>
          </cell>
          <cell r="C36">
            <v>380</v>
          </cell>
        </row>
        <row r="37">
          <cell r="A37" t="str">
            <v>listopad</v>
          </cell>
          <cell r="B37">
            <v>20</v>
          </cell>
          <cell r="C37">
            <v>407</v>
          </cell>
        </row>
        <row r="38">
          <cell r="A38" t="str">
            <v>prosinec</v>
          </cell>
          <cell r="B38">
            <v>15</v>
          </cell>
          <cell r="C38">
            <v>198</v>
          </cell>
        </row>
        <row r="39">
          <cell r="A39" t="str">
            <v xml:space="preserve"> leden 2016</v>
          </cell>
          <cell r="B39">
            <v>9</v>
          </cell>
          <cell r="C39">
            <v>363</v>
          </cell>
        </row>
        <row r="40">
          <cell r="A40" t="str">
            <v>únor</v>
          </cell>
          <cell r="B40">
            <v>7</v>
          </cell>
          <cell r="C40">
            <v>241</v>
          </cell>
        </row>
        <row r="41">
          <cell r="A41" t="str">
            <v>březen</v>
          </cell>
          <cell r="B41">
            <v>8</v>
          </cell>
          <cell r="C41">
            <v>966</v>
          </cell>
        </row>
        <row r="42">
          <cell r="A42" t="str">
            <v>duben</v>
          </cell>
          <cell r="B42">
            <v>6</v>
          </cell>
          <cell r="C42">
            <v>182</v>
          </cell>
        </row>
        <row r="43">
          <cell r="A43" t="str">
            <v>květen</v>
          </cell>
          <cell r="B43">
            <v>6</v>
          </cell>
          <cell r="C43">
            <v>2279</v>
          </cell>
        </row>
        <row r="44">
          <cell r="A44" t="str">
            <v>červen</v>
          </cell>
          <cell r="B44">
            <v>5</v>
          </cell>
          <cell r="C44">
            <v>115</v>
          </cell>
        </row>
        <row r="45">
          <cell r="A45" t="str">
            <v>červenec</v>
          </cell>
          <cell r="B45">
            <v>4</v>
          </cell>
          <cell r="C45">
            <v>106</v>
          </cell>
        </row>
        <row r="46">
          <cell r="A46" t="str">
            <v>srpen</v>
          </cell>
          <cell r="B46">
            <v>4</v>
          </cell>
          <cell r="C46">
            <v>212</v>
          </cell>
        </row>
        <row r="47">
          <cell r="A47" t="str">
            <v>září</v>
          </cell>
          <cell r="B47">
            <v>7</v>
          </cell>
          <cell r="C47">
            <v>206</v>
          </cell>
        </row>
        <row r="48">
          <cell r="A48" t="str">
            <v>říjen</v>
          </cell>
          <cell r="B48">
            <v>13</v>
          </cell>
          <cell r="C48">
            <v>710</v>
          </cell>
        </row>
        <row r="49">
          <cell r="A49" t="str">
            <v>listopad</v>
          </cell>
          <cell r="B49">
            <v>8</v>
          </cell>
          <cell r="C49">
            <v>514</v>
          </cell>
        </row>
        <row r="50">
          <cell r="A50" t="str">
            <v>prosinec</v>
          </cell>
          <cell r="B50">
            <v>7</v>
          </cell>
          <cell r="C50">
            <v>387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B29"/>
  <sheetViews>
    <sheetView tabSelected="1" view="pageBreakPreview" zoomScale="70" zoomScaleNormal="100" zoomScaleSheetLayoutView="70" workbookViewId="0">
      <selection sqref="A1:B1"/>
    </sheetView>
  </sheetViews>
  <sheetFormatPr defaultRowHeight="15"/>
  <cols>
    <col min="1" max="1" width="15.5703125" customWidth="1"/>
    <col min="2" max="2" width="87.5703125" customWidth="1"/>
  </cols>
  <sheetData>
    <row r="1" spans="1:2" ht="30" customHeight="1">
      <c r="A1" s="649" t="s">
        <v>109</v>
      </c>
      <c r="B1" s="649"/>
    </row>
    <row r="2" spans="1:2" ht="22.5" customHeight="1">
      <c r="A2" s="560" t="s">
        <v>103</v>
      </c>
      <c r="B2" s="560" t="s">
        <v>196</v>
      </c>
    </row>
    <row r="3" spans="1:2" s="557" customFormat="1" ht="22.5" customHeight="1">
      <c r="A3" s="560" t="s">
        <v>104</v>
      </c>
      <c r="B3" s="560" t="s">
        <v>531</v>
      </c>
    </row>
    <row r="4" spans="1:2" ht="22.5" customHeight="1">
      <c r="A4" s="560" t="s">
        <v>106</v>
      </c>
      <c r="B4" s="560" t="s">
        <v>193</v>
      </c>
    </row>
    <row r="5" spans="1:2" ht="22.5" customHeight="1">
      <c r="A5" s="560" t="s">
        <v>105</v>
      </c>
      <c r="B5" s="560" t="s">
        <v>194</v>
      </c>
    </row>
    <row r="6" spans="1:2" ht="22.5" customHeight="1">
      <c r="A6" s="560" t="s">
        <v>197</v>
      </c>
      <c r="B6" s="560" t="s">
        <v>198</v>
      </c>
    </row>
    <row r="7" spans="1:2" ht="22.5" customHeight="1">
      <c r="A7" s="560" t="s">
        <v>199</v>
      </c>
      <c r="B7" s="560" t="s">
        <v>210</v>
      </c>
    </row>
    <row r="8" spans="1:2" ht="22.5" customHeight="1">
      <c r="A8" s="560" t="s">
        <v>208</v>
      </c>
      <c r="B8" s="560" t="s">
        <v>613</v>
      </c>
    </row>
    <row r="9" spans="1:2" ht="22.5" customHeight="1">
      <c r="A9" s="560" t="s">
        <v>209</v>
      </c>
      <c r="B9" s="560" t="s">
        <v>614</v>
      </c>
    </row>
    <row r="10" spans="1:2" ht="22.5" customHeight="1">
      <c r="A10" s="560" t="s">
        <v>441</v>
      </c>
      <c r="B10" s="560" t="s">
        <v>615</v>
      </c>
    </row>
    <row r="11" spans="1:2" ht="22.5" customHeight="1">
      <c r="A11" s="560" t="s">
        <v>442</v>
      </c>
      <c r="B11" s="560" t="s">
        <v>616</v>
      </c>
    </row>
    <row r="12" spans="1:2" ht="22.5" customHeight="1">
      <c r="A12" s="560" t="s">
        <v>443</v>
      </c>
      <c r="B12" s="560" t="s">
        <v>617</v>
      </c>
    </row>
    <row r="13" spans="1:2" ht="22.5" customHeight="1">
      <c r="A13" s="560" t="s">
        <v>444</v>
      </c>
      <c r="B13" s="560" t="s">
        <v>618</v>
      </c>
    </row>
    <row r="14" spans="1:2" ht="22.5" customHeight="1">
      <c r="A14" s="560" t="s">
        <v>445</v>
      </c>
      <c r="B14" s="560" t="s">
        <v>195</v>
      </c>
    </row>
    <row r="15" spans="1:2" ht="22.5" customHeight="1">
      <c r="A15" s="560" t="s">
        <v>446</v>
      </c>
      <c r="B15" s="560" t="s">
        <v>619</v>
      </c>
    </row>
    <row r="16" spans="1:2" ht="22.5" customHeight="1">
      <c r="A16" s="560" t="s">
        <v>447</v>
      </c>
      <c r="B16" s="560" t="s">
        <v>620</v>
      </c>
    </row>
    <row r="17" spans="1:2" s="557" customFormat="1" ht="22.5" customHeight="1">
      <c r="A17" s="560" t="s">
        <v>107</v>
      </c>
      <c r="B17" s="560" t="s">
        <v>448</v>
      </c>
    </row>
    <row r="18" spans="1:2" s="557" customFormat="1" ht="22.5" customHeight="1">
      <c r="A18" s="560" t="s">
        <v>108</v>
      </c>
      <c r="B18" s="560" t="s">
        <v>540</v>
      </c>
    </row>
    <row r="19" spans="1:2" ht="22.5" customHeight="1">
      <c r="A19" s="560" t="s">
        <v>449</v>
      </c>
      <c r="B19" s="560" t="s">
        <v>621</v>
      </c>
    </row>
    <row r="20" spans="1:2" ht="22.5" customHeight="1">
      <c r="A20" s="560" t="s">
        <v>485</v>
      </c>
      <c r="B20" s="560" t="s">
        <v>622</v>
      </c>
    </row>
    <row r="21" spans="1:2" ht="22.5" customHeight="1">
      <c r="A21" s="560" t="s">
        <v>514</v>
      </c>
      <c r="B21" s="560" t="s">
        <v>516</v>
      </c>
    </row>
    <row r="22" spans="1:2" ht="22.5" customHeight="1">
      <c r="A22" s="560" t="s">
        <v>450</v>
      </c>
      <c r="B22" s="560" t="s">
        <v>623</v>
      </c>
    </row>
    <row r="23" spans="1:2" s="557" customFormat="1" ht="22.5" customHeight="1">
      <c r="A23" s="560" t="s">
        <v>517</v>
      </c>
      <c r="B23" s="560" t="s">
        <v>541</v>
      </c>
    </row>
    <row r="24" spans="1:2" s="557" customFormat="1" ht="22.5" customHeight="1">
      <c r="A24" s="560" t="s">
        <v>518</v>
      </c>
      <c r="B24" s="560" t="s">
        <v>542</v>
      </c>
    </row>
    <row r="25" spans="1:2" s="557" customFormat="1" ht="22.5" customHeight="1">
      <c r="A25" s="560" t="s">
        <v>519</v>
      </c>
      <c r="B25" s="560" t="s">
        <v>543</v>
      </c>
    </row>
    <row r="26" spans="1:2" s="557" customFormat="1" ht="23.25" customHeight="1">
      <c r="A26" s="560" t="s">
        <v>520</v>
      </c>
      <c r="B26" s="560" t="s">
        <v>544</v>
      </c>
    </row>
    <row r="27" spans="1:2" s="557" customFormat="1" ht="24.75" customHeight="1">
      <c r="A27" s="560" t="s">
        <v>521</v>
      </c>
      <c r="B27" s="560" t="s">
        <v>545</v>
      </c>
    </row>
    <row r="28" spans="1:2" s="557" customFormat="1" ht="23.25" customHeight="1">
      <c r="A28" s="560" t="s">
        <v>484</v>
      </c>
      <c r="B28" s="560" t="s">
        <v>546</v>
      </c>
    </row>
    <row r="29" spans="1:2" ht="23.25" customHeight="1">
      <c r="A29" s="560" t="s">
        <v>515</v>
      </c>
      <c r="B29" s="648" t="s">
        <v>550</v>
      </c>
    </row>
  </sheetData>
  <mergeCells count="1">
    <mergeCell ref="A1:B1"/>
  </mergeCells>
  <pageMargins left="0.7" right="0.7" top="0.78740157499999996" bottom="0.78740157499999996" header="0.3" footer="0.3"/>
  <pageSetup paperSize="9" scale="84" orientation="portrait" horizontalDpi="4294967294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4"/>
  <sheetViews>
    <sheetView view="pageBreakPreview" zoomScale="90" zoomScaleNormal="100" zoomScaleSheetLayoutView="90" workbookViewId="0">
      <selection sqref="A1:P1"/>
    </sheetView>
  </sheetViews>
  <sheetFormatPr defaultRowHeight="15"/>
  <cols>
    <col min="8" max="8" width="7.42578125" customWidth="1"/>
    <col min="16" max="16" width="5" customWidth="1"/>
  </cols>
  <sheetData>
    <row r="1" spans="1:16" ht="18.75">
      <c r="A1" s="691" t="s">
        <v>200</v>
      </c>
      <c r="B1" s="691"/>
      <c r="C1" s="691"/>
      <c r="D1" s="691"/>
      <c r="E1" s="691"/>
      <c r="F1" s="691"/>
      <c r="G1" s="691"/>
      <c r="H1" s="691"/>
      <c r="I1" s="691"/>
      <c r="J1" s="691"/>
      <c r="K1" s="691"/>
      <c r="L1" s="691"/>
      <c r="M1" s="691"/>
      <c r="N1" s="691"/>
      <c r="O1" s="691"/>
      <c r="P1" s="691"/>
    </row>
    <row r="2" spans="1:16" ht="18.75">
      <c r="A2" s="598"/>
      <c r="B2" s="599"/>
      <c r="C2" s="598"/>
      <c r="D2" s="598"/>
      <c r="E2" s="563"/>
      <c r="F2" s="563"/>
      <c r="G2" s="563"/>
      <c r="H2" s="563"/>
      <c r="I2" s="598"/>
      <c r="J2" s="599"/>
      <c r="K2" s="598"/>
      <c r="L2" s="598"/>
      <c r="M2" s="563"/>
      <c r="N2" s="563"/>
      <c r="O2" s="563"/>
      <c r="P2" s="563"/>
    </row>
    <row r="34" spans="1:1" ht="15.75">
      <c r="A34" s="48" t="s">
        <v>201</v>
      </c>
    </row>
  </sheetData>
  <mergeCells count="1">
    <mergeCell ref="A1:P1"/>
  </mergeCells>
  <printOptions horizontalCentered="1" verticalCentered="1"/>
  <pageMargins left="0" right="0" top="0.39370078740157483" bottom="0.39370078740157483" header="0.31496062992125984" footer="0.31496062992125984"/>
  <pageSetup paperSize="9" scale="98" orientation="landscape" horizontalDpi="4294967294" r:id="rId1"/>
  <headerFooter>
    <oddHeader xml:space="preserve">&amp;RPříloha č. 3d   </oddHead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0"/>
  <sheetViews>
    <sheetView view="pageBreakPreview" zoomScale="70" zoomScaleNormal="80" zoomScaleSheetLayoutView="70" workbookViewId="0">
      <selection sqref="A1:D1"/>
    </sheetView>
  </sheetViews>
  <sheetFormatPr defaultRowHeight="15"/>
  <cols>
    <col min="2" max="2" width="14.42578125" customWidth="1"/>
    <col min="3" max="4" width="29.7109375" customWidth="1"/>
  </cols>
  <sheetData>
    <row r="1" spans="1:4" ht="49.5" customHeight="1" thickBot="1">
      <c r="A1" s="698" t="s">
        <v>423</v>
      </c>
      <c r="B1" s="699"/>
      <c r="C1" s="699"/>
      <c r="D1" s="700"/>
    </row>
    <row r="2" spans="1:4" ht="69.75" thickBot="1">
      <c r="A2" s="696" t="s">
        <v>439</v>
      </c>
      <c r="B2" s="697"/>
      <c r="C2" s="250" t="s">
        <v>437</v>
      </c>
      <c r="D2" s="251" t="s">
        <v>438</v>
      </c>
    </row>
    <row r="3" spans="1:4" ht="15.75">
      <c r="A3" s="693">
        <v>2014</v>
      </c>
      <c r="B3" s="254" t="s">
        <v>440</v>
      </c>
      <c r="C3" s="625">
        <v>17</v>
      </c>
      <c r="D3" s="626">
        <v>1653</v>
      </c>
    </row>
    <row r="4" spans="1:4" ht="15.75">
      <c r="A4" s="694"/>
      <c r="B4" s="252" t="s">
        <v>424</v>
      </c>
      <c r="C4" s="269">
        <v>13</v>
      </c>
      <c r="D4" s="248">
        <v>593</v>
      </c>
    </row>
    <row r="5" spans="1:4" ht="15.75">
      <c r="A5" s="694"/>
      <c r="B5" s="252" t="s">
        <v>432</v>
      </c>
      <c r="C5" s="269">
        <v>24</v>
      </c>
      <c r="D5" s="248">
        <v>772</v>
      </c>
    </row>
    <row r="6" spans="1:4" ht="15.75">
      <c r="A6" s="694"/>
      <c r="B6" s="252" t="s">
        <v>425</v>
      </c>
      <c r="C6" s="269">
        <v>24</v>
      </c>
      <c r="D6" s="248">
        <v>1146</v>
      </c>
    </row>
    <row r="7" spans="1:4" ht="15.75">
      <c r="A7" s="694"/>
      <c r="B7" s="252" t="s">
        <v>426</v>
      </c>
      <c r="C7" s="269">
        <v>9</v>
      </c>
      <c r="D7" s="248">
        <v>511</v>
      </c>
    </row>
    <row r="8" spans="1:4" ht="15.75">
      <c r="A8" s="694"/>
      <c r="B8" s="252" t="s">
        <v>433</v>
      </c>
      <c r="C8" s="269">
        <v>13</v>
      </c>
      <c r="D8" s="248">
        <v>444</v>
      </c>
    </row>
    <row r="9" spans="1:4" ht="15.75">
      <c r="A9" s="694"/>
      <c r="B9" s="252" t="s">
        <v>427</v>
      </c>
      <c r="C9" s="269">
        <v>9</v>
      </c>
      <c r="D9" s="248">
        <v>458</v>
      </c>
    </row>
    <row r="10" spans="1:4" ht="15.75">
      <c r="A10" s="694"/>
      <c r="B10" s="252" t="s">
        <v>428</v>
      </c>
      <c r="C10" s="269">
        <v>16</v>
      </c>
      <c r="D10" s="248">
        <v>834</v>
      </c>
    </row>
    <row r="11" spans="1:4" ht="15.75">
      <c r="A11" s="694"/>
      <c r="B11" s="252" t="s">
        <v>429</v>
      </c>
      <c r="C11" s="269">
        <v>20</v>
      </c>
      <c r="D11" s="248">
        <v>813</v>
      </c>
    </row>
    <row r="12" spans="1:4" ht="15.75">
      <c r="A12" s="694"/>
      <c r="B12" s="252" t="s">
        <v>430</v>
      </c>
      <c r="C12" s="269">
        <v>8</v>
      </c>
      <c r="D12" s="248">
        <v>602</v>
      </c>
    </row>
    <row r="13" spans="1:4" ht="15.75">
      <c r="A13" s="694"/>
      <c r="B13" s="252" t="s">
        <v>434</v>
      </c>
      <c r="C13" s="269">
        <v>28</v>
      </c>
      <c r="D13" s="248">
        <v>1251</v>
      </c>
    </row>
    <row r="14" spans="1:4" ht="15.75">
      <c r="A14" s="695"/>
      <c r="B14" s="253" t="s">
        <v>431</v>
      </c>
      <c r="C14" s="607">
        <v>26</v>
      </c>
      <c r="D14" s="249">
        <v>877</v>
      </c>
    </row>
    <row r="15" spans="1:4" ht="15.75">
      <c r="A15" s="693">
        <v>2015</v>
      </c>
      <c r="B15" s="252" t="s">
        <v>440</v>
      </c>
      <c r="C15" s="271">
        <v>11</v>
      </c>
      <c r="D15" s="270">
        <v>296</v>
      </c>
    </row>
    <row r="16" spans="1:4" ht="15.75">
      <c r="A16" s="694"/>
      <c r="B16" s="252" t="s">
        <v>435</v>
      </c>
      <c r="C16" s="269">
        <v>6</v>
      </c>
      <c r="D16" s="270">
        <v>542</v>
      </c>
    </row>
    <row r="17" spans="1:4" ht="15.75">
      <c r="A17" s="694"/>
      <c r="B17" s="252" t="s">
        <v>432</v>
      </c>
      <c r="C17" s="269">
        <v>14</v>
      </c>
      <c r="D17" s="270">
        <v>407</v>
      </c>
    </row>
    <row r="18" spans="1:4" ht="15.75">
      <c r="A18" s="694"/>
      <c r="B18" s="252" t="s">
        <v>436</v>
      </c>
      <c r="C18" s="269">
        <v>14</v>
      </c>
      <c r="D18" s="270">
        <v>660</v>
      </c>
    </row>
    <row r="19" spans="1:4" ht="15.75">
      <c r="A19" s="694"/>
      <c r="B19" s="252" t="s">
        <v>426</v>
      </c>
      <c r="C19" s="269">
        <v>8</v>
      </c>
      <c r="D19" s="270">
        <v>261</v>
      </c>
    </row>
    <row r="20" spans="1:4" ht="15.75">
      <c r="A20" s="694"/>
      <c r="B20" s="252" t="s">
        <v>433</v>
      </c>
      <c r="C20" s="269">
        <v>9</v>
      </c>
      <c r="D20" s="270">
        <v>522</v>
      </c>
    </row>
    <row r="21" spans="1:4" ht="15.75">
      <c r="A21" s="694"/>
      <c r="B21" s="252" t="s">
        <v>427</v>
      </c>
      <c r="C21" s="269">
        <v>5</v>
      </c>
      <c r="D21" s="270">
        <v>266</v>
      </c>
    </row>
    <row r="22" spans="1:4" ht="15.75">
      <c r="A22" s="694"/>
      <c r="B22" s="252" t="s">
        <v>428</v>
      </c>
      <c r="C22" s="269">
        <v>5</v>
      </c>
      <c r="D22" s="270">
        <v>212</v>
      </c>
    </row>
    <row r="23" spans="1:4" ht="15.75">
      <c r="A23" s="694"/>
      <c r="B23" s="252" t="s">
        <v>429</v>
      </c>
      <c r="C23" s="269">
        <v>11</v>
      </c>
      <c r="D23" s="270">
        <v>527</v>
      </c>
    </row>
    <row r="24" spans="1:4" ht="15.75">
      <c r="A24" s="694"/>
      <c r="B24" s="252" t="s">
        <v>451</v>
      </c>
      <c r="C24" s="269">
        <v>15</v>
      </c>
      <c r="D24" s="270">
        <v>380</v>
      </c>
    </row>
    <row r="25" spans="1:4" ht="15.75">
      <c r="A25" s="694"/>
      <c r="B25" s="252" t="s">
        <v>434</v>
      </c>
      <c r="C25" s="269">
        <v>20</v>
      </c>
      <c r="D25" s="270">
        <v>407</v>
      </c>
    </row>
    <row r="26" spans="1:4" ht="15.75">
      <c r="A26" s="695"/>
      <c r="B26" s="253" t="s">
        <v>452</v>
      </c>
      <c r="C26" s="607">
        <v>15</v>
      </c>
      <c r="D26" s="608">
        <v>198</v>
      </c>
    </row>
    <row r="27" spans="1:4" ht="15.75">
      <c r="A27" s="693">
        <v>2016</v>
      </c>
      <c r="B27" s="252" t="s">
        <v>440</v>
      </c>
      <c r="C27" s="269">
        <v>9</v>
      </c>
      <c r="D27" s="270">
        <v>363</v>
      </c>
    </row>
    <row r="28" spans="1:4" ht="15.75">
      <c r="A28" s="694"/>
      <c r="B28" s="252" t="s">
        <v>435</v>
      </c>
      <c r="C28" s="269">
        <v>7</v>
      </c>
      <c r="D28" s="270">
        <v>241</v>
      </c>
    </row>
    <row r="29" spans="1:4" ht="15.75">
      <c r="A29" s="694"/>
      <c r="B29" s="252" t="s">
        <v>432</v>
      </c>
      <c r="C29" s="269">
        <v>8</v>
      </c>
      <c r="D29" s="270">
        <v>966</v>
      </c>
    </row>
    <row r="30" spans="1:4" ht="15.75">
      <c r="A30" s="694"/>
      <c r="B30" s="252" t="s">
        <v>436</v>
      </c>
      <c r="C30" s="269">
        <v>6</v>
      </c>
      <c r="D30" s="270">
        <v>182</v>
      </c>
    </row>
    <row r="31" spans="1:4" ht="15.75">
      <c r="A31" s="694"/>
      <c r="B31" s="252" t="s">
        <v>426</v>
      </c>
      <c r="C31" s="269">
        <v>6</v>
      </c>
      <c r="D31" s="270">
        <v>2279</v>
      </c>
    </row>
    <row r="32" spans="1:4" ht="15.75">
      <c r="A32" s="694"/>
      <c r="B32" s="252" t="s">
        <v>433</v>
      </c>
      <c r="C32" s="269">
        <v>5</v>
      </c>
      <c r="D32" s="270">
        <v>115</v>
      </c>
    </row>
    <row r="33" spans="1:4" ht="15.75">
      <c r="A33" s="694"/>
      <c r="B33" s="252" t="s">
        <v>427</v>
      </c>
      <c r="C33" s="269">
        <v>4</v>
      </c>
      <c r="D33" s="270">
        <v>106</v>
      </c>
    </row>
    <row r="34" spans="1:4" ht="15.75">
      <c r="A34" s="694"/>
      <c r="B34" s="252" t="s">
        <v>428</v>
      </c>
      <c r="C34" s="269">
        <v>4</v>
      </c>
      <c r="D34" s="270">
        <v>212</v>
      </c>
    </row>
    <row r="35" spans="1:4" ht="15.75">
      <c r="A35" s="694"/>
      <c r="B35" s="252" t="s">
        <v>429</v>
      </c>
      <c r="C35" s="269">
        <v>7</v>
      </c>
      <c r="D35" s="270">
        <v>206</v>
      </c>
    </row>
    <row r="36" spans="1:4" ht="15.75">
      <c r="A36" s="694"/>
      <c r="B36" s="252" t="s">
        <v>451</v>
      </c>
      <c r="C36" s="269">
        <v>13</v>
      </c>
      <c r="D36" s="270">
        <v>710</v>
      </c>
    </row>
    <row r="37" spans="1:4" ht="15.75">
      <c r="A37" s="694"/>
      <c r="B37" s="252" t="s">
        <v>434</v>
      </c>
      <c r="C37" s="269">
        <v>8</v>
      </c>
      <c r="D37" s="270">
        <v>514</v>
      </c>
    </row>
    <row r="38" spans="1:4" ht="16.5" thickBot="1">
      <c r="A38" s="701"/>
      <c r="B38" s="255" t="s">
        <v>452</v>
      </c>
      <c r="C38" s="627">
        <v>7</v>
      </c>
      <c r="D38" s="628">
        <v>387</v>
      </c>
    </row>
    <row r="39" spans="1:4">
      <c r="A39" s="692" t="s">
        <v>598</v>
      </c>
      <c r="B39" s="692"/>
      <c r="C39" s="692"/>
      <c r="D39" s="692"/>
    </row>
    <row r="40" spans="1:4">
      <c r="A40" s="692"/>
      <c r="B40" s="692"/>
      <c r="C40" s="692"/>
      <c r="D40" s="692"/>
    </row>
  </sheetData>
  <mergeCells count="6">
    <mergeCell ref="A39:D40"/>
    <mergeCell ref="A15:A26"/>
    <mergeCell ref="A2:B2"/>
    <mergeCell ref="A1:D1"/>
    <mergeCell ref="A3:A14"/>
    <mergeCell ref="A27:A38"/>
  </mergeCells>
  <pageMargins left="0.7" right="0.7" top="0.78740157499999996" bottom="0.78740157499999996" header="0.3" footer="0.3"/>
  <pageSetup paperSize="9" orientation="portrait" horizontalDpi="4294967294" r:id="rId1"/>
  <headerFooter>
    <oddHeader>&amp;R&amp;14Příloha č. 3e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2"/>
  <sheetViews>
    <sheetView view="pageBreakPreview" zoomScale="80" zoomScaleNormal="100" zoomScaleSheetLayoutView="80" workbookViewId="0">
      <selection activeCell="B2" sqref="B2:J2"/>
    </sheetView>
  </sheetViews>
  <sheetFormatPr defaultRowHeight="15"/>
  <cols>
    <col min="1" max="1" width="5.140625" customWidth="1"/>
  </cols>
  <sheetData>
    <row r="2" spans="2:10" ht="23.25">
      <c r="B2" s="702" t="s">
        <v>591</v>
      </c>
      <c r="C2" s="702"/>
      <c r="D2" s="702"/>
      <c r="E2" s="702"/>
      <c r="F2" s="702"/>
      <c r="G2" s="702"/>
      <c r="H2" s="702"/>
      <c r="I2" s="702"/>
      <c r="J2" s="702"/>
    </row>
  </sheetData>
  <mergeCells count="1">
    <mergeCell ref="B2:J2"/>
  </mergeCells>
  <pageMargins left="0.70866141732283472" right="0.70866141732283472" top="0.78740157480314965" bottom="0.78740157480314965" header="0.31496062992125984" footer="0.31496062992125984"/>
  <pageSetup paperSize="9" scale="82" orientation="portrait" horizontalDpi="4294967294" r:id="rId1"/>
  <headerFooter>
    <oddHeader>&amp;R&amp;14Příloha č. 3f</oddHead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"/>
  <sheetViews>
    <sheetView view="pageBreakPreview" zoomScale="90" zoomScaleNormal="90" zoomScaleSheetLayoutView="90" workbookViewId="0">
      <selection sqref="A1:C1"/>
    </sheetView>
  </sheetViews>
  <sheetFormatPr defaultRowHeight="15"/>
  <cols>
    <col min="1" max="3" width="20.5703125" customWidth="1"/>
  </cols>
  <sheetData>
    <row r="1" spans="1:3" ht="53.25" customHeight="1" thickBot="1">
      <c r="A1" s="703" t="s">
        <v>573</v>
      </c>
      <c r="B1" s="704"/>
      <c r="C1" s="704"/>
    </row>
    <row r="2" spans="1:3" ht="41.25" customHeight="1" thickBot="1">
      <c r="A2" s="256" t="s">
        <v>381</v>
      </c>
      <c r="B2" s="257" t="s">
        <v>382</v>
      </c>
      <c r="C2" s="258" t="s">
        <v>383</v>
      </c>
    </row>
    <row r="3" spans="1:3" ht="15.75">
      <c r="A3" s="164" t="s">
        <v>191</v>
      </c>
      <c r="B3" s="198">
        <v>161559</v>
      </c>
      <c r="C3" s="199">
        <v>0.42194735288817387</v>
      </c>
    </row>
    <row r="4" spans="1:3" ht="15.75">
      <c r="A4" s="164" t="s">
        <v>384</v>
      </c>
      <c r="B4" s="200">
        <v>54571</v>
      </c>
      <c r="C4" s="199">
        <v>0.14252433472886397</v>
      </c>
    </row>
    <row r="5" spans="1:3" ht="15.75">
      <c r="A5" s="164" t="s">
        <v>186</v>
      </c>
      <c r="B5" s="200">
        <v>31522</v>
      </c>
      <c r="C5" s="199">
        <v>8.2326731768214811E-2</v>
      </c>
    </row>
    <row r="6" spans="1:3" ht="15.75">
      <c r="A6" s="164" t="s">
        <v>189</v>
      </c>
      <c r="B6" s="200">
        <v>31355</v>
      </c>
      <c r="C6" s="199">
        <v>8.189057403059373E-2</v>
      </c>
    </row>
    <row r="7" spans="1:3" ht="15.75">
      <c r="A7" s="164" t="s">
        <v>190</v>
      </c>
      <c r="B7" s="200">
        <v>25784</v>
      </c>
      <c r="C7" s="199">
        <v>6.7340665310311867E-2</v>
      </c>
    </row>
    <row r="8" spans="1:3" ht="15.75">
      <c r="A8" s="164" t="s">
        <v>187</v>
      </c>
      <c r="B8" s="200">
        <v>10766</v>
      </c>
      <c r="C8" s="199">
        <v>2.811780960017133E-2</v>
      </c>
    </row>
    <row r="9" spans="1:3" ht="15.75">
      <c r="A9" s="164" t="s">
        <v>385</v>
      </c>
      <c r="B9" s="200">
        <v>8290</v>
      </c>
      <c r="C9" s="199">
        <v>2.165118350226828E-2</v>
      </c>
    </row>
    <row r="10" spans="1:3" ht="15.75">
      <c r="A10" s="164" t="s">
        <v>386</v>
      </c>
      <c r="B10" s="200">
        <v>6565</v>
      </c>
      <c r="C10" s="199">
        <v>1.7145961362170236E-2</v>
      </c>
    </row>
    <row r="11" spans="1:3" ht="15.75">
      <c r="A11" s="164" t="s">
        <v>574</v>
      </c>
      <c r="B11" s="200">
        <v>3983</v>
      </c>
      <c r="C11" s="199">
        <v>1.040249262841189E-2</v>
      </c>
    </row>
    <row r="12" spans="1:3" ht="16.5" thickBot="1">
      <c r="A12" s="259" t="s">
        <v>575</v>
      </c>
      <c r="B12" s="201">
        <v>3300</v>
      </c>
      <c r="C12" s="202">
        <v>8.6186858332310406E-3</v>
      </c>
    </row>
  </sheetData>
  <mergeCells count="1">
    <mergeCell ref="A1:C1"/>
  </mergeCells>
  <pageMargins left="0.70866141732283472" right="0.70866141732283472" top="0.78740157480314965" bottom="0.78740157480314965" header="0.31496062992125984" footer="0.31496062992125984"/>
  <pageSetup paperSize="9" orientation="portrait" horizontalDpi="4294967294" r:id="rId1"/>
  <headerFooter>
    <oddHeader>&amp;R&amp;13Příloha č. 4a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"/>
  <sheetViews>
    <sheetView view="pageBreakPreview" zoomScale="70" zoomScaleNormal="80" zoomScaleSheetLayoutView="70" workbookViewId="0">
      <selection sqref="A1:L1"/>
    </sheetView>
  </sheetViews>
  <sheetFormatPr defaultRowHeight="15"/>
  <cols>
    <col min="1" max="12" width="13.42578125" customWidth="1"/>
  </cols>
  <sheetData>
    <row r="1" spans="1:12" ht="51" customHeight="1" thickBot="1">
      <c r="A1" s="705" t="s">
        <v>576</v>
      </c>
      <c r="B1" s="706"/>
      <c r="C1" s="706"/>
      <c r="D1" s="706"/>
      <c r="E1" s="706"/>
      <c r="F1" s="706"/>
      <c r="G1" s="706"/>
      <c r="H1" s="706"/>
      <c r="I1" s="706"/>
      <c r="J1" s="706"/>
      <c r="K1" s="706"/>
      <c r="L1" s="707"/>
    </row>
    <row r="2" spans="1:12" ht="95.25" customHeight="1" thickBot="1">
      <c r="A2" s="708" t="s">
        <v>387</v>
      </c>
      <c r="B2" s="709"/>
      <c r="C2" s="708" t="s">
        <v>388</v>
      </c>
      <c r="D2" s="709"/>
      <c r="E2" s="708" t="s">
        <v>389</v>
      </c>
      <c r="F2" s="709"/>
      <c r="G2" s="708" t="s">
        <v>390</v>
      </c>
      <c r="H2" s="709"/>
      <c r="I2" s="708" t="s">
        <v>391</v>
      </c>
      <c r="J2" s="709"/>
      <c r="K2" s="708" t="s">
        <v>392</v>
      </c>
      <c r="L2" s="709"/>
    </row>
    <row r="3" spans="1:12" ht="27" customHeight="1">
      <c r="A3" s="203" t="s">
        <v>191</v>
      </c>
      <c r="B3" s="204">
        <v>161559</v>
      </c>
      <c r="C3" s="205" t="s">
        <v>384</v>
      </c>
      <c r="D3" s="206">
        <v>5668</v>
      </c>
      <c r="E3" s="205" t="s">
        <v>384</v>
      </c>
      <c r="F3" s="204">
        <v>42211</v>
      </c>
      <c r="G3" s="205" t="s">
        <v>384</v>
      </c>
      <c r="H3" s="204">
        <v>6587</v>
      </c>
      <c r="I3" s="205" t="s">
        <v>385</v>
      </c>
      <c r="J3" s="204">
        <v>106</v>
      </c>
      <c r="K3" s="205" t="s">
        <v>584</v>
      </c>
      <c r="L3" s="204">
        <v>22</v>
      </c>
    </row>
    <row r="4" spans="1:12" ht="27" customHeight="1">
      <c r="A4" s="203" t="s">
        <v>186</v>
      </c>
      <c r="B4" s="204">
        <v>31522</v>
      </c>
      <c r="C4" s="205" t="s">
        <v>394</v>
      </c>
      <c r="D4" s="206">
        <v>337</v>
      </c>
      <c r="E4" s="205" t="s">
        <v>385</v>
      </c>
      <c r="F4" s="204">
        <v>7034</v>
      </c>
      <c r="G4" s="205" t="s">
        <v>393</v>
      </c>
      <c r="H4" s="204">
        <v>1046</v>
      </c>
      <c r="I4" s="205" t="s">
        <v>384</v>
      </c>
      <c r="J4" s="204">
        <v>75</v>
      </c>
      <c r="K4" s="205" t="s">
        <v>400</v>
      </c>
      <c r="L4" s="204">
        <v>3</v>
      </c>
    </row>
    <row r="5" spans="1:12" ht="27" customHeight="1">
      <c r="A5" s="203" t="s">
        <v>189</v>
      </c>
      <c r="B5" s="204">
        <v>31355</v>
      </c>
      <c r="C5" s="205" t="s">
        <v>397</v>
      </c>
      <c r="D5" s="206">
        <v>281</v>
      </c>
      <c r="E5" s="205" t="s">
        <v>386</v>
      </c>
      <c r="F5" s="204">
        <v>5832</v>
      </c>
      <c r="G5" s="205" t="s">
        <v>385</v>
      </c>
      <c r="H5" s="204">
        <v>874</v>
      </c>
      <c r="I5" s="205" t="s">
        <v>396</v>
      </c>
      <c r="J5" s="204">
        <v>11</v>
      </c>
      <c r="K5" s="205" t="s">
        <v>585</v>
      </c>
      <c r="L5" s="204">
        <v>1</v>
      </c>
    </row>
    <row r="6" spans="1:12" ht="27" customHeight="1">
      <c r="A6" s="203" t="s">
        <v>190</v>
      </c>
      <c r="B6" s="204">
        <v>25784</v>
      </c>
      <c r="C6" s="205" t="s">
        <v>385</v>
      </c>
      <c r="D6" s="206">
        <v>275</v>
      </c>
      <c r="E6" s="205" t="s">
        <v>397</v>
      </c>
      <c r="F6" s="204">
        <v>2298</v>
      </c>
      <c r="G6" s="205" t="s">
        <v>386</v>
      </c>
      <c r="H6" s="204">
        <v>642</v>
      </c>
      <c r="I6" s="205" t="s">
        <v>398</v>
      </c>
      <c r="J6" s="204">
        <v>10</v>
      </c>
      <c r="K6" s="205" t="s">
        <v>586</v>
      </c>
      <c r="L6" s="204">
        <v>1</v>
      </c>
    </row>
    <row r="7" spans="1:12" ht="27" customHeight="1">
      <c r="A7" s="203" t="s">
        <v>187</v>
      </c>
      <c r="B7" s="204">
        <v>10766</v>
      </c>
      <c r="C7" s="205" t="s">
        <v>578</v>
      </c>
      <c r="D7" s="206">
        <v>250</v>
      </c>
      <c r="E7" s="205" t="s">
        <v>393</v>
      </c>
      <c r="F7" s="204">
        <v>2127</v>
      </c>
      <c r="G7" s="205" t="s">
        <v>398</v>
      </c>
      <c r="H7" s="204">
        <v>550</v>
      </c>
      <c r="I7" s="205" t="s">
        <v>578</v>
      </c>
      <c r="J7" s="204">
        <v>8</v>
      </c>
      <c r="K7" s="205" t="s">
        <v>587</v>
      </c>
      <c r="L7" s="204">
        <v>1</v>
      </c>
    </row>
    <row r="8" spans="1:12" ht="27" customHeight="1">
      <c r="A8" s="203" t="s">
        <v>574</v>
      </c>
      <c r="B8" s="204">
        <v>3983</v>
      </c>
      <c r="C8" s="205" t="s">
        <v>579</v>
      </c>
      <c r="D8" s="206">
        <v>209</v>
      </c>
      <c r="E8" s="205" t="s">
        <v>580</v>
      </c>
      <c r="F8" s="204">
        <v>1762</v>
      </c>
      <c r="G8" s="205" t="s">
        <v>395</v>
      </c>
      <c r="H8" s="204">
        <v>471</v>
      </c>
      <c r="I8" s="205" t="s">
        <v>399</v>
      </c>
      <c r="J8" s="204">
        <v>6</v>
      </c>
      <c r="K8" s="205" t="s">
        <v>588</v>
      </c>
      <c r="L8" s="204">
        <v>1</v>
      </c>
    </row>
    <row r="9" spans="1:12" ht="27" customHeight="1">
      <c r="A9" s="203" t="s">
        <v>575</v>
      </c>
      <c r="B9" s="204">
        <v>3300</v>
      </c>
      <c r="C9" s="205" t="s">
        <v>398</v>
      </c>
      <c r="D9" s="206">
        <v>187</v>
      </c>
      <c r="E9" s="205" t="s">
        <v>399</v>
      </c>
      <c r="F9" s="204">
        <v>1643</v>
      </c>
      <c r="G9" s="205" t="s">
        <v>397</v>
      </c>
      <c r="H9" s="204">
        <v>436</v>
      </c>
      <c r="I9" s="205" t="s">
        <v>401</v>
      </c>
      <c r="J9" s="204">
        <v>5</v>
      </c>
      <c r="K9" s="205"/>
      <c r="L9" s="204"/>
    </row>
    <row r="10" spans="1:12" ht="27" customHeight="1">
      <c r="A10" s="203" t="s">
        <v>188</v>
      </c>
      <c r="B10" s="204">
        <v>2677</v>
      </c>
      <c r="C10" s="205" t="s">
        <v>580</v>
      </c>
      <c r="D10" s="206">
        <v>114</v>
      </c>
      <c r="E10" s="205" t="s">
        <v>403</v>
      </c>
      <c r="F10" s="204">
        <v>1495</v>
      </c>
      <c r="G10" s="205" t="s">
        <v>581</v>
      </c>
      <c r="H10" s="204">
        <v>342</v>
      </c>
      <c r="I10" s="205" t="s">
        <v>403</v>
      </c>
      <c r="J10" s="204">
        <v>4</v>
      </c>
      <c r="K10" s="205"/>
      <c r="L10" s="204"/>
    </row>
    <row r="11" spans="1:12" ht="27" customHeight="1">
      <c r="A11" s="203" t="s">
        <v>577</v>
      </c>
      <c r="B11" s="204">
        <v>2600</v>
      </c>
      <c r="C11" s="205" t="s">
        <v>402</v>
      </c>
      <c r="D11" s="206">
        <v>96</v>
      </c>
      <c r="E11" s="205" t="s">
        <v>578</v>
      </c>
      <c r="F11" s="204">
        <v>1122</v>
      </c>
      <c r="G11" s="205" t="s">
        <v>400</v>
      </c>
      <c r="H11" s="204">
        <v>303</v>
      </c>
      <c r="I11" s="205" t="s">
        <v>582</v>
      </c>
      <c r="J11" s="204">
        <v>3</v>
      </c>
      <c r="K11" s="205"/>
      <c r="L11" s="204"/>
    </row>
    <row r="12" spans="1:12" ht="33.75" customHeight="1" thickBot="1">
      <c r="A12" s="207" t="s">
        <v>192</v>
      </c>
      <c r="B12" s="208">
        <v>1610</v>
      </c>
      <c r="C12" s="209" t="s">
        <v>386</v>
      </c>
      <c r="D12" s="210">
        <v>91</v>
      </c>
      <c r="E12" s="209" t="s">
        <v>402</v>
      </c>
      <c r="F12" s="208">
        <v>783</v>
      </c>
      <c r="G12" s="209" t="s">
        <v>579</v>
      </c>
      <c r="H12" s="208">
        <v>295</v>
      </c>
      <c r="I12" s="209" t="s">
        <v>583</v>
      </c>
      <c r="J12" s="208">
        <v>3</v>
      </c>
      <c r="K12" s="209"/>
      <c r="L12" s="208"/>
    </row>
  </sheetData>
  <mergeCells count="7">
    <mergeCell ref="A1:L1"/>
    <mergeCell ref="A2:B2"/>
    <mergeCell ref="C2:D2"/>
    <mergeCell ref="E2:F2"/>
    <mergeCell ref="G2:H2"/>
    <mergeCell ref="I2:J2"/>
    <mergeCell ref="K2:L2"/>
  </mergeCells>
  <pageMargins left="0.70866141732283472" right="0.70866141732283472" top="0.78740157480314965" bottom="0.78740157480314965" header="0.31496062992125984" footer="0.31496062992125984"/>
  <pageSetup paperSize="9" scale="80" orientation="landscape" horizontalDpi="4294967294" r:id="rId1"/>
  <headerFooter>
    <oddHeader>&amp;R&amp;13Příloha č. 4b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"/>
  <sheetViews>
    <sheetView view="pageBreakPreview" zoomScale="80" zoomScaleNormal="80" zoomScaleSheetLayoutView="80" workbookViewId="0">
      <selection sqref="A1:C1"/>
    </sheetView>
  </sheetViews>
  <sheetFormatPr defaultRowHeight="15"/>
  <cols>
    <col min="1" max="1" width="62.5703125" customWidth="1"/>
    <col min="2" max="3" width="20.42578125" customWidth="1"/>
  </cols>
  <sheetData>
    <row r="1" spans="1:3" ht="36" customHeight="1" thickBot="1">
      <c r="A1" s="710" t="s">
        <v>589</v>
      </c>
      <c r="B1" s="711"/>
      <c r="C1" s="712"/>
    </row>
    <row r="2" spans="1:3" ht="35.25" customHeight="1" thickBot="1">
      <c r="A2" s="260" t="s">
        <v>404</v>
      </c>
      <c r="B2" s="211" t="s">
        <v>382</v>
      </c>
      <c r="C2" s="212" t="s">
        <v>383</v>
      </c>
    </row>
    <row r="3" spans="1:3" ht="18.75" customHeight="1">
      <c r="A3" s="261" t="s">
        <v>405</v>
      </c>
      <c r="B3" s="213">
        <v>116748</v>
      </c>
      <c r="C3" s="214">
        <v>0.30491343444183561</v>
      </c>
    </row>
    <row r="4" spans="1:3" ht="18.75" customHeight="1">
      <c r="A4" s="261" t="s">
        <v>406</v>
      </c>
      <c r="B4" s="213">
        <v>72783</v>
      </c>
      <c r="C4" s="214">
        <v>0.19008903363638024</v>
      </c>
    </row>
    <row r="5" spans="1:3" ht="18.75" customHeight="1">
      <c r="A5" s="261" t="s">
        <v>407</v>
      </c>
      <c r="B5" s="213">
        <v>50202</v>
      </c>
      <c r="C5" s="214">
        <v>0.13111371703026203</v>
      </c>
    </row>
    <row r="6" spans="1:3" ht="18.75" customHeight="1">
      <c r="A6" s="261" t="s">
        <v>408</v>
      </c>
      <c r="B6" s="213">
        <v>42882</v>
      </c>
      <c r="C6" s="214">
        <v>0.11199590481836773</v>
      </c>
    </row>
    <row r="7" spans="1:3" ht="18.75" customHeight="1">
      <c r="A7" s="261" t="s">
        <v>409</v>
      </c>
      <c r="B7" s="213">
        <v>37351</v>
      </c>
      <c r="C7" s="214">
        <v>9.7550465017276544E-2</v>
      </c>
    </row>
    <row r="8" spans="1:3" ht="18.75" customHeight="1">
      <c r="A8" s="261" t="s">
        <v>410</v>
      </c>
      <c r="B8" s="213">
        <v>28064</v>
      </c>
      <c r="C8" s="214">
        <v>7.3295393704180589E-2</v>
      </c>
    </row>
    <row r="9" spans="1:3" ht="18.75" customHeight="1">
      <c r="A9" s="261" t="s">
        <v>411</v>
      </c>
      <c r="B9" s="213">
        <v>19984</v>
      </c>
      <c r="C9" s="214">
        <v>5.2192672027663367E-2</v>
      </c>
    </row>
    <row r="10" spans="1:3" ht="18.75" customHeight="1">
      <c r="A10" s="261" t="s">
        <v>412</v>
      </c>
      <c r="B10" s="213">
        <v>12711</v>
      </c>
      <c r="C10" s="214">
        <v>3.3197610795818108E-2</v>
      </c>
    </row>
    <row r="11" spans="1:3" ht="18.75" customHeight="1">
      <c r="A11" s="261" t="s">
        <v>413</v>
      </c>
      <c r="B11" s="213">
        <v>1958</v>
      </c>
      <c r="C11" s="214">
        <v>5.1137535943837509E-3</v>
      </c>
    </row>
    <row r="12" spans="1:3" ht="18.75" customHeight="1" thickBot="1">
      <c r="A12" s="262" t="s">
        <v>414</v>
      </c>
      <c r="B12" s="215">
        <v>206</v>
      </c>
      <c r="C12" s="216">
        <v>5.3801493383199834E-4</v>
      </c>
    </row>
  </sheetData>
  <mergeCells count="1">
    <mergeCell ref="A1:C1"/>
  </mergeCells>
  <pageMargins left="0.7" right="0.7" top="0.78740157499999996" bottom="0.78740157499999996" header="0.3" footer="0.3"/>
  <pageSetup paperSize="9" orientation="landscape" horizontalDpi="4294967294" r:id="rId1"/>
  <headerFooter>
    <oddHeader>&amp;R&amp;13Příloha č. 4c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"/>
  <sheetViews>
    <sheetView view="pageBreakPreview" zoomScale="70" zoomScaleNormal="90" zoomScaleSheetLayoutView="70" workbookViewId="0">
      <selection sqref="A1:C1"/>
    </sheetView>
  </sheetViews>
  <sheetFormatPr defaultRowHeight="15"/>
  <cols>
    <col min="1" max="1" width="36.85546875" customWidth="1"/>
    <col min="2" max="2" width="22.7109375" customWidth="1"/>
    <col min="3" max="3" width="10" customWidth="1"/>
  </cols>
  <sheetData>
    <row r="1" spans="1:3" ht="54" customHeight="1" thickBot="1">
      <c r="A1" s="715" t="s">
        <v>590</v>
      </c>
      <c r="B1" s="716"/>
      <c r="C1" s="717"/>
    </row>
    <row r="2" spans="1:3" ht="23.25" customHeight="1">
      <c r="A2" s="718" t="s">
        <v>415</v>
      </c>
      <c r="B2" s="217" t="s">
        <v>416</v>
      </c>
      <c r="C2" s="218">
        <v>23792</v>
      </c>
    </row>
    <row r="3" spans="1:3" ht="23.25" customHeight="1">
      <c r="A3" s="719"/>
      <c r="B3" s="219" t="s">
        <v>417</v>
      </c>
      <c r="C3" s="220">
        <v>1484</v>
      </c>
    </row>
    <row r="4" spans="1:3" ht="23.25" customHeight="1">
      <c r="A4" s="720" t="s">
        <v>418</v>
      </c>
      <c r="B4" s="221" t="s">
        <v>416</v>
      </c>
      <c r="C4" s="222">
        <v>2154</v>
      </c>
    </row>
    <row r="5" spans="1:3" ht="23.25" customHeight="1">
      <c r="A5" s="721"/>
      <c r="B5" s="219" t="s">
        <v>417</v>
      </c>
      <c r="C5" s="220">
        <v>1049</v>
      </c>
    </row>
    <row r="6" spans="1:3" ht="23.25" customHeight="1">
      <c r="A6" s="720" t="s">
        <v>419</v>
      </c>
      <c r="B6" s="221" t="s">
        <v>416</v>
      </c>
      <c r="C6" s="222">
        <v>325</v>
      </c>
    </row>
    <row r="7" spans="1:3" ht="23.25" customHeight="1">
      <c r="A7" s="721"/>
      <c r="B7" s="219" t="s">
        <v>417</v>
      </c>
      <c r="C7" s="220">
        <v>192</v>
      </c>
    </row>
    <row r="8" spans="1:3" ht="23.25" customHeight="1">
      <c r="A8" s="720" t="s">
        <v>420</v>
      </c>
      <c r="B8" s="221" t="s">
        <v>416</v>
      </c>
      <c r="C8" s="222">
        <v>116</v>
      </c>
    </row>
    <row r="9" spans="1:3" ht="23.25" customHeight="1">
      <c r="A9" s="721"/>
      <c r="B9" s="219" t="s">
        <v>417</v>
      </c>
      <c r="C9" s="220">
        <v>50</v>
      </c>
    </row>
    <row r="10" spans="1:3" ht="23.25" customHeight="1">
      <c r="A10" s="713" t="s">
        <v>421</v>
      </c>
      <c r="B10" s="203" t="s">
        <v>416</v>
      </c>
      <c r="C10" s="204">
        <v>4210</v>
      </c>
    </row>
    <row r="11" spans="1:3" ht="23.25" customHeight="1" thickBot="1">
      <c r="A11" s="714"/>
      <c r="B11" s="207" t="s">
        <v>417</v>
      </c>
      <c r="C11" s="208">
        <v>0</v>
      </c>
    </row>
  </sheetData>
  <mergeCells count="6">
    <mergeCell ref="A10:A11"/>
    <mergeCell ref="A1:C1"/>
    <mergeCell ref="A2:A3"/>
    <mergeCell ref="A4:A5"/>
    <mergeCell ref="A6:A7"/>
    <mergeCell ref="A8:A9"/>
  </mergeCells>
  <pageMargins left="0.7" right="0.7" top="0.78740157499999996" bottom="0.78740157499999996" header="0.3" footer="0.3"/>
  <pageSetup paperSize="9" orientation="portrait" horizontalDpi="4294967294" r:id="rId1"/>
  <headerFooter>
    <oddHeader>&amp;R&amp;13Příloha č. 4d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view="pageBreakPreview" zoomScale="90" zoomScaleNormal="90" zoomScaleSheetLayoutView="90" workbookViewId="0">
      <selection sqref="A1:H1"/>
    </sheetView>
  </sheetViews>
  <sheetFormatPr defaultRowHeight="15"/>
  <sheetData>
    <row r="1" spans="1:8" ht="27" thickBot="1">
      <c r="A1" s="722" t="s">
        <v>572</v>
      </c>
      <c r="B1" s="722"/>
      <c r="C1" s="722"/>
      <c r="D1" s="722"/>
      <c r="E1" s="722"/>
      <c r="F1" s="722"/>
      <c r="G1" s="722"/>
      <c r="H1" s="722"/>
    </row>
    <row r="2" spans="1:8" ht="17.25" thickTop="1" thickBot="1">
      <c r="A2" s="723" t="s">
        <v>182</v>
      </c>
      <c r="B2" s="724"/>
      <c r="C2" s="724"/>
      <c r="D2" s="724"/>
      <c r="E2" s="724"/>
      <c r="F2" s="724"/>
      <c r="G2" s="725"/>
      <c r="H2" s="462"/>
    </row>
    <row r="3" spans="1:8" ht="16.5" thickTop="1" thickBot="1">
      <c r="A3" s="726" t="s">
        <v>283</v>
      </c>
      <c r="B3" s="727"/>
      <c r="C3" s="728"/>
      <c r="D3" s="732">
        <v>1137</v>
      </c>
      <c r="E3" s="734" t="s">
        <v>80</v>
      </c>
      <c r="F3" s="735"/>
      <c r="G3" s="463">
        <v>779</v>
      </c>
      <c r="H3" s="462"/>
    </row>
    <row r="4" spans="1:8" ht="15.75" thickBot="1">
      <c r="A4" s="729"/>
      <c r="B4" s="730"/>
      <c r="C4" s="731"/>
      <c r="D4" s="733"/>
      <c r="E4" s="736" t="s">
        <v>81</v>
      </c>
      <c r="F4" s="737"/>
      <c r="G4" s="564">
        <v>358</v>
      </c>
      <c r="H4" s="462"/>
    </row>
    <row r="5" spans="1:8" ht="16.5" thickTop="1" thickBot="1">
      <c r="A5" s="462"/>
      <c r="B5" s="462"/>
      <c r="C5" s="462"/>
      <c r="D5" s="462"/>
      <c r="E5" s="462"/>
      <c r="F5" s="462"/>
      <c r="G5" s="462"/>
      <c r="H5" s="462"/>
    </row>
    <row r="6" spans="1:8" ht="17.25" thickTop="1" thickBot="1">
      <c r="A6" s="751" t="s">
        <v>284</v>
      </c>
      <c r="B6" s="752"/>
      <c r="C6" s="752"/>
      <c r="D6" s="752"/>
      <c r="E6" s="752"/>
      <c r="F6" s="752"/>
      <c r="G6" s="752"/>
      <c r="H6" s="753"/>
    </row>
    <row r="7" spans="1:8" ht="16.5" thickTop="1" thickBot="1">
      <c r="A7" s="754" t="s">
        <v>285</v>
      </c>
      <c r="B7" s="755"/>
      <c r="C7" s="755"/>
      <c r="D7" s="756"/>
      <c r="E7" s="732">
        <v>1104</v>
      </c>
      <c r="F7" s="761" t="s">
        <v>80</v>
      </c>
      <c r="G7" s="762"/>
      <c r="H7" s="463">
        <v>1063</v>
      </c>
    </row>
    <row r="8" spans="1:8" ht="15.75" thickBot="1">
      <c r="A8" s="757"/>
      <c r="B8" s="758"/>
      <c r="C8" s="758"/>
      <c r="D8" s="759"/>
      <c r="E8" s="760"/>
      <c r="F8" s="749" t="s">
        <v>81</v>
      </c>
      <c r="G8" s="750"/>
      <c r="H8" s="463">
        <v>41</v>
      </c>
    </row>
    <row r="9" spans="1:8" ht="30" customHeight="1" thickBot="1">
      <c r="A9" s="738" t="s">
        <v>286</v>
      </c>
      <c r="B9" s="739"/>
      <c r="C9" s="739"/>
      <c r="D9" s="740"/>
      <c r="E9" s="747">
        <v>1089</v>
      </c>
      <c r="F9" s="749" t="s">
        <v>287</v>
      </c>
      <c r="G9" s="750"/>
      <c r="H9" s="463">
        <v>887</v>
      </c>
    </row>
    <row r="10" spans="1:8" ht="30" customHeight="1" thickBot="1">
      <c r="A10" s="741"/>
      <c r="B10" s="742"/>
      <c r="C10" s="742"/>
      <c r="D10" s="743"/>
      <c r="E10" s="748"/>
      <c r="F10" s="749" t="s">
        <v>288</v>
      </c>
      <c r="G10" s="750"/>
      <c r="H10" s="463">
        <v>181</v>
      </c>
    </row>
    <row r="11" spans="1:8" ht="45" customHeight="1" thickBot="1">
      <c r="A11" s="744"/>
      <c r="B11" s="745"/>
      <c r="C11" s="745"/>
      <c r="D11" s="746"/>
      <c r="E11" s="733"/>
      <c r="F11" s="749" t="s">
        <v>289</v>
      </c>
      <c r="G11" s="750"/>
      <c r="H11" s="463">
        <v>17</v>
      </c>
    </row>
    <row r="12" spans="1:8" ht="30" customHeight="1" thickTop="1" thickBot="1">
      <c r="A12" s="763" t="s">
        <v>470</v>
      </c>
      <c r="B12" s="764"/>
      <c r="C12" s="764"/>
      <c r="D12" s="765"/>
      <c r="E12" s="766">
        <v>4</v>
      </c>
      <c r="F12" s="767"/>
      <c r="G12" s="767"/>
      <c r="H12" s="768"/>
    </row>
    <row r="13" spans="1:8" ht="16.5" thickTop="1" thickBot="1">
      <c r="A13" s="462"/>
      <c r="B13" s="462"/>
      <c r="C13" s="462"/>
      <c r="D13" s="462"/>
      <c r="E13" s="462"/>
      <c r="F13" s="462"/>
      <c r="G13" s="462"/>
      <c r="H13" s="462"/>
    </row>
    <row r="14" spans="1:8" ht="17.25" thickTop="1" thickBot="1">
      <c r="A14" s="769" t="s">
        <v>471</v>
      </c>
      <c r="B14" s="770"/>
      <c r="C14" s="770"/>
      <c r="D14" s="770"/>
      <c r="E14" s="770"/>
      <c r="F14" s="770"/>
      <c r="G14" s="770"/>
      <c r="H14" s="771"/>
    </row>
    <row r="15" spans="1:8" ht="30" customHeight="1" thickTop="1" thickBot="1">
      <c r="A15" s="772" t="s">
        <v>290</v>
      </c>
      <c r="B15" s="773"/>
      <c r="C15" s="774" t="s">
        <v>291</v>
      </c>
      <c r="D15" s="773"/>
      <c r="E15" s="465">
        <v>852</v>
      </c>
      <c r="F15" s="775" t="s">
        <v>292</v>
      </c>
      <c r="G15" s="773"/>
      <c r="H15" s="463">
        <v>774</v>
      </c>
    </row>
    <row r="16" spans="1:8" ht="30" customHeight="1" thickBot="1">
      <c r="A16" s="776" t="s">
        <v>293</v>
      </c>
      <c r="B16" s="777"/>
      <c r="C16" s="778" t="s">
        <v>291</v>
      </c>
      <c r="D16" s="777"/>
      <c r="E16" s="465">
        <v>202</v>
      </c>
      <c r="F16" s="779" t="s">
        <v>292</v>
      </c>
      <c r="G16" s="777"/>
      <c r="H16" s="463">
        <v>175</v>
      </c>
    </row>
    <row r="17" spans="1:8" ht="15.75" thickBot="1">
      <c r="A17" s="462"/>
      <c r="B17" s="462"/>
      <c r="C17" s="462"/>
      <c r="D17" s="462"/>
      <c r="E17" s="462"/>
      <c r="F17" s="462"/>
      <c r="G17" s="462"/>
      <c r="H17" s="462"/>
    </row>
    <row r="18" spans="1:8" ht="17.25" thickTop="1" thickBot="1">
      <c r="A18" s="780" t="s">
        <v>472</v>
      </c>
      <c r="B18" s="781"/>
      <c r="C18" s="781"/>
      <c r="D18" s="781"/>
      <c r="E18" s="781"/>
      <c r="F18" s="781"/>
      <c r="G18" s="781"/>
      <c r="H18" s="782"/>
    </row>
    <row r="19" spans="1:8" ht="30" customHeight="1" thickTop="1" thickBot="1">
      <c r="A19" s="603" t="s">
        <v>294</v>
      </c>
      <c r="B19" s="604"/>
      <c r="C19" s="783" t="s">
        <v>291</v>
      </c>
      <c r="D19" s="784"/>
      <c r="E19" s="465">
        <v>37</v>
      </c>
      <c r="F19" s="783" t="s">
        <v>292</v>
      </c>
      <c r="G19" s="784"/>
      <c r="H19" s="463">
        <v>33</v>
      </c>
    </row>
    <row r="20" spans="1:8" ht="15.75" thickBot="1">
      <c r="A20" s="603"/>
      <c r="B20" s="604"/>
      <c r="C20" s="604"/>
      <c r="D20" s="604"/>
      <c r="E20" s="465"/>
      <c r="F20" s="604"/>
      <c r="G20" s="604"/>
      <c r="H20" s="463"/>
    </row>
    <row r="21" spans="1:8" ht="30" customHeight="1" thickBot="1">
      <c r="A21" s="603" t="s">
        <v>295</v>
      </c>
      <c r="B21" s="604"/>
      <c r="C21" s="785" t="s">
        <v>291</v>
      </c>
      <c r="D21" s="786"/>
      <c r="E21" s="465">
        <v>0</v>
      </c>
      <c r="F21" s="785" t="s">
        <v>292</v>
      </c>
      <c r="G21" s="786"/>
      <c r="H21" s="463">
        <v>0</v>
      </c>
    </row>
    <row r="22" spans="1:8" ht="15.75" thickBot="1">
      <c r="A22" s="603"/>
      <c r="B22" s="604"/>
      <c r="C22" s="604"/>
      <c r="D22" s="604"/>
      <c r="E22" s="465"/>
      <c r="F22" s="604"/>
      <c r="G22" s="604"/>
      <c r="H22" s="463"/>
    </row>
    <row r="23" spans="1:8" ht="30.75" thickBot="1">
      <c r="A23" s="603" t="s">
        <v>296</v>
      </c>
      <c r="B23" s="604"/>
      <c r="C23" s="785" t="s">
        <v>291</v>
      </c>
      <c r="D23" s="786"/>
      <c r="E23" s="465">
        <v>0</v>
      </c>
      <c r="F23" s="785" t="s">
        <v>292</v>
      </c>
      <c r="G23" s="786"/>
      <c r="H23" s="463">
        <v>0</v>
      </c>
    </row>
    <row r="24" spans="1:8" ht="15.75" thickBot="1">
      <c r="A24" s="603"/>
      <c r="B24" s="604"/>
      <c r="C24" s="604"/>
      <c r="D24" s="604"/>
      <c r="E24" s="465"/>
      <c r="F24" s="604"/>
      <c r="G24" s="604"/>
      <c r="H24" s="463"/>
    </row>
    <row r="25" spans="1:8" ht="30" customHeight="1" thickBot="1">
      <c r="A25" s="787" t="s">
        <v>473</v>
      </c>
      <c r="B25" s="788"/>
      <c r="C25" s="789" t="s">
        <v>291</v>
      </c>
      <c r="D25" s="786"/>
      <c r="E25" s="465">
        <v>111</v>
      </c>
      <c r="F25" s="785" t="s">
        <v>292</v>
      </c>
      <c r="G25" s="786"/>
      <c r="H25" s="463">
        <v>86</v>
      </c>
    </row>
    <row r="26" spans="1:8" ht="15.75" thickBot="1">
      <c r="A26" s="605"/>
      <c r="B26" s="606"/>
      <c r="C26" s="606"/>
      <c r="D26" s="606"/>
      <c r="E26" s="464"/>
      <c r="F26" s="606"/>
      <c r="G26" s="606"/>
      <c r="H26" s="564"/>
    </row>
    <row r="27" spans="1:8" ht="15.75" thickTop="1"/>
  </sheetData>
  <mergeCells count="35">
    <mergeCell ref="C21:D21"/>
    <mergeCell ref="F21:G21"/>
    <mergeCell ref="C23:D23"/>
    <mergeCell ref="F23:G23"/>
    <mergeCell ref="A25:B25"/>
    <mergeCell ref="C25:D25"/>
    <mergeCell ref="F25:G25"/>
    <mergeCell ref="A16:B16"/>
    <mergeCell ref="C16:D16"/>
    <mergeCell ref="F16:G16"/>
    <mergeCell ref="A18:H18"/>
    <mergeCell ref="C19:D19"/>
    <mergeCell ref="F19:G19"/>
    <mergeCell ref="A12:D12"/>
    <mergeCell ref="E12:H12"/>
    <mergeCell ref="A14:H14"/>
    <mergeCell ref="A15:B15"/>
    <mergeCell ref="C15:D15"/>
    <mergeCell ref="F15:G15"/>
    <mergeCell ref="A6:H6"/>
    <mergeCell ref="A7:D8"/>
    <mergeCell ref="E7:E8"/>
    <mergeCell ref="F7:G7"/>
    <mergeCell ref="F8:G8"/>
    <mergeCell ref="A9:D11"/>
    <mergeCell ref="E9:E11"/>
    <mergeCell ref="F9:G9"/>
    <mergeCell ref="F10:G10"/>
    <mergeCell ref="F11:G11"/>
    <mergeCell ref="A1:H1"/>
    <mergeCell ref="A2:G2"/>
    <mergeCell ref="A3:C4"/>
    <mergeCell ref="D3:D4"/>
    <mergeCell ref="E3:F3"/>
    <mergeCell ref="E4:F4"/>
  </mergeCells>
  <pageMargins left="0.7" right="0.7" top="0.78740157499999996" bottom="0.78740157499999996" header="0.3" footer="0.3"/>
  <pageSetup paperSize="9" orientation="portrait" horizontalDpi="4294967294" r:id="rId1"/>
  <headerFooter>
    <oddHeader>&amp;R&amp;14Příloha č. 5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73"/>
  <sheetViews>
    <sheetView view="pageBreakPreview" zoomScale="20" zoomScaleNormal="20" zoomScaleSheetLayoutView="20" workbookViewId="0">
      <selection sqref="A1:Y2"/>
    </sheetView>
  </sheetViews>
  <sheetFormatPr defaultRowHeight="15"/>
  <cols>
    <col min="1" max="1" width="93.140625" customWidth="1"/>
    <col min="2" max="25" width="28.5703125" customWidth="1"/>
  </cols>
  <sheetData>
    <row r="1" spans="1:25" ht="87" customHeight="1">
      <c r="A1" s="791" t="s">
        <v>599</v>
      </c>
      <c r="B1" s="791"/>
      <c r="C1" s="791"/>
      <c r="D1" s="791"/>
      <c r="E1" s="791"/>
      <c r="F1" s="791"/>
      <c r="G1" s="791"/>
      <c r="H1" s="791"/>
      <c r="I1" s="791"/>
      <c r="J1" s="791"/>
      <c r="K1" s="791"/>
      <c r="L1" s="791"/>
      <c r="M1" s="791"/>
      <c r="N1" s="791"/>
      <c r="O1" s="791"/>
      <c r="P1" s="791"/>
      <c r="Q1" s="791"/>
      <c r="R1" s="791"/>
      <c r="S1" s="791"/>
      <c r="T1" s="791"/>
      <c r="U1" s="791"/>
      <c r="V1" s="791"/>
      <c r="W1" s="791"/>
      <c r="X1" s="791"/>
      <c r="Y1" s="791"/>
    </row>
    <row r="2" spans="1:25" ht="87" customHeight="1" thickBot="1">
      <c r="A2" s="792"/>
      <c r="B2" s="792"/>
      <c r="C2" s="792"/>
      <c r="D2" s="792"/>
      <c r="E2" s="792"/>
      <c r="F2" s="792"/>
      <c r="G2" s="792"/>
      <c r="H2" s="792"/>
      <c r="I2" s="792"/>
      <c r="J2" s="792"/>
      <c r="K2" s="792"/>
      <c r="L2" s="792"/>
      <c r="M2" s="792"/>
      <c r="N2" s="792"/>
      <c r="O2" s="792"/>
      <c r="P2" s="792"/>
      <c r="Q2" s="792"/>
      <c r="R2" s="792"/>
      <c r="S2" s="792"/>
      <c r="T2" s="792"/>
      <c r="U2" s="792"/>
      <c r="V2" s="792"/>
      <c r="W2" s="792"/>
      <c r="X2" s="792"/>
      <c r="Y2" s="792"/>
    </row>
    <row r="3" spans="1:25" ht="279.75" customHeight="1" thickBot="1">
      <c r="A3" s="823" t="s">
        <v>183</v>
      </c>
      <c r="B3" s="815" t="s">
        <v>118</v>
      </c>
      <c r="C3" s="820"/>
      <c r="D3" s="820"/>
      <c r="E3" s="820"/>
      <c r="F3" s="815" t="s">
        <v>119</v>
      </c>
      <c r="G3" s="820"/>
      <c r="H3" s="820"/>
      <c r="I3" s="816"/>
      <c r="J3" s="815" t="s">
        <v>120</v>
      </c>
      <c r="K3" s="820"/>
      <c r="L3" s="820"/>
      <c r="M3" s="816"/>
      <c r="N3" s="815" t="s">
        <v>121</v>
      </c>
      <c r="O3" s="820"/>
      <c r="P3" s="815" t="s">
        <v>181</v>
      </c>
      <c r="Q3" s="820"/>
      <c r="R3" s="820"/>
      <c r="S3" s="816"/>
      <c r="T3" s="815" t="s">
        <v>122</v>
      </c>
      <c r="U3" s="816"/>
      <c r="V3" s="820" t="s">
        <v>123</v>
      </c>
      <c r="W3" s="820"/>
      <c r="X3" s="815" t="s">
        <v>212</v>
      </c>
      <c r="Y3" s="816"/>
    </row>
    <row r="4" spans="1:25" ht="112.5" customHeight="1" thickTop="1">
      <c r="A4" s="824"/>
      <c r="B4" s="817" t="s">
        <v>67</v>
      </c>
      <c r="C4" s="818"/>
      <c r="D4" s="817" t="s">
        <v>68</v>
      </c>
      <c r="E4" s="817"/>
      <c r="F4" s="819" t="s">
        <v>67</v>
      </c>
      <c r="G4" s="818"/>
      <c r="H4" s="817" t="s">
        <v>68</v>
      </c>
      <c r="I4" s="818"/>
      <c r="J4" s="819" t="s">
        <v>67</v>
      </c>
      <c r="K4" s="818"/>
      <c r="L4" s="817" t="s">
        <v>68</v>
      </c>
      <c r="M4" s="818"/>
      <c r="N4" s="819" t="s">
        <v>68</v>
      </c>
      <c r="O4" s="817"/>
      <c r="P4" s="819" t="s">
        <v>67</v>
      </c>
      <c r="Q4" s="818"/>
      <c r="R4" s="817" t="s">
        <v>68</v>
      </c>
      <c r="S4" s="817"/>
      <c r="T4" s="819" t="s">
        <v>68</v>
      </c>
      <c r="U4" s="818"/>
      <c r="V4" s="821" t="s">
        <v>124</v>
      </c>
      <c r="W4" s="822"/>
      <c r="X4" s="817" t="s">
        <v>78</v>
      </c>
      <c r="Y4" s="818"/>
    </row>
    <row r="5" spans="1:25" ht="82.5" customHeight="1">
      <c r="A5" s="824"/>
      <c r="B5" s="793" t="s">
        <v>203</v>
      </c>
      <c r="C5" s="796" t="s">
        <v>204</v>
      </c>
      <c r="D5" s="793" t="s">
        <v>203</v>
      </c>
      <c r="E5" s="796" t="s">
        <v>204</v>
      </c>
      <c r="F5" s="793" t="s">
        <v>203</v>
      </c>
      <c r="G5" s="796" t="s">
        <v>204</v>
      </c>
      <c r="H5" s="793" t="s">
        <v>203</v>
      </c>
      <c r="I5" s="796" t="s">
        <v>204</v>
      </c>
      <c r="J5" s="793" t="s">
        <v>203</v>
      </c>
      <c r="K5" s="796" t="s">
        <v>204</v>
      </c>
      <c r="L5" s="793" t="s">
        <v>203</v>
      </c>
      <c r="M5" s="796" t="s">
        <v>204</v>
      </c>
      <c r="N5" s="793" t="s">
        <v>203</v>
      </c>
      <c r="O5" s="796" t="s">
        <v>204</v>
      </c>
      <c r="P5" s="793" t="s">
        <v>203</v>
      </c>
      <c r="Q5" s="796" t="s">
        <v>204</v>
      </c>
      <c r="R5" s="793" t="s">
        <v>203</v>
      </c>
      <c r="S5" s="796" t="s">
        <v>204</v>
      </c>
      <c r="T5" s="793" t="s">
        <v>203</v>
      </c>
      <c r="U5" s="796" t="s">
        <v>204</v>
      </c>
      <c r="V5" s="793" t="s">
        <v>203</v>
      </c>
      <c r="W5" s="796" t="s">
        <v>204</v>
      </c>
      <c r="X5" s="793" t="s">
        <v>203</v>
      </c>
      <c r="Y5" s="796" t="s">
        <v>204</v>
      </c>
    </row>
    <row r="6" spans="1:25" ht="82.5" customHeight="1">
      <c r="A6" s="824"/>
      <c r="B6" s="794"/>
      <c r="C6" s="797"/>
      <c r="D6" s="794"/>
      <c r="E6" s="797"/>
      <c r="F6" s="794"/>
      <c r="G6" s="797"/>
      <c r="H6" s="794"/>
      <c r="I6" s="797"/>
      <c r="J6" s="794"/>
      <c r="K6" s="797"/>
      <c r="L6" s="794"/>
      <c r="M6" s="797"/>
      <c r="N6" s="794"/>
      <c r="O6" s="797"/>
      <c r="P6" s="794"/>
      <c r="Q6" s="797"/>
      <c r="R6" s="794"/>
      <c r="S6" s="797"/>
      <c r="T6" s="794"/>
      <c r="U6" s="797"/>
      <c r="V6" s="794"/>
      <c r="W6" s="797"/>
      <c r="X6" s="794"/>
      <c r="Y6" s="797"/>
    </row>
    <row r="7" spans="1:25" ht="82.5" customHeight="1" thickBot="1">
      <c r="A7" s="825"/>
      <c r="B7" s="795"/>
      <c r="C7" s="798"/>
      <c r="D7" s="795"/>
      <c r="E7" s="798"/>
      <c r="F7" s="795"/>
      <c r="G7" s="798"/>
      <c r="H7" s="795"/>
      <c r="I7" s="798"/>
      <c r="J7" s="795"/>
      <c r="K7" s="798"/>
      <c r="L7" s="795"/>
      <c r="M7" s="798"/>
      <c r="N7" s="795"/>
      <c r="O7" s="798"/>
      <c r="P7" s="795"/>
      <c r="Q7" s="798"/>
      <c r="R7" s="795"/>
      <c r="S7" s="798"/>
      <c r="T7" s="795"/>
      <c r="U7" s="798"/>
      <c r="V7" s="795"/>
      <c r="W7" s="798"/>
      <c r="X7" s="795"/>
      <c r="Y7" s="798"/>
    </row>
    <row r="8" spans="1:25" ht="93.75" customHeight="1">
      <c r="A8" s="135" t="s">
        <v>1</v>
      </c>
      <c r="B8" s="272">
        <v>46</v>
      </c>
      <c r="C8" s="273">
        <v>46</v>
      </c>
      <c r="D8" s="272">
        <v>39</v>
      </c>
      <c r="E8" s="274">
        <v>49</v>
      </c>
      <c r="F8" s="272">
        <v>0</v>
      </c>
      <c r="G8" s="273">
        <v>0</v>
      </c>
      <c r="H8" s="272">
        <v>0</v>
      </c>
      <c r="I8" s="273">
        <v>0</v>
      </c>
      <c r="J8" s="631">
        <v>239</v>
      </c>
      <c r="K8" s="632">
        <v>370</v>
      </c>
      <c r="L8" s="631">
        <v>200</v>
      </c>
      <c r="M8" s="631">
        <v>317</v>
      </c>
      <c r="N8" s="272">
        <v>112</v>
      </c>
      <c r="O8" s="273">
        <v>52</v>
      </c>
      <c r="P8" s="275">
        <v>140</v>
      </c>
      <c r="Q8" s="273">
        <v>53</v>
      </c>
      <c r="R8" s="272">
        <v>10</v>
      </c>
      <c r="S8" s="274">
        <v>1</v>
      </c>
      <c r="T8" s="272">
        <v>6</v>
      </c>
      <c r="U8" s="273">
        <v>1</v>
      </c>
      <c r="V8" s="272">
        <v>6</v>
      </c>
      <c r="W8" s="274">
        <v>6</v>
      </c>
      <c r="X8" s="272">
        <v>0</v>
      </c>
      <c r="Y8" s="273">
        <v>0</v>
      </c>
    </row>
    <row r="9" spans="1:25" ht="93.75" customHeight="1">
      <c r="A9" s="633" t="s">
        <v>2</v>
      </c>
      <c r="B9" s="634">
        <v>275</v>
      </c>
      <c r="C9" s="635">
        <v>602</v>
      </c>
      <c r="D9" s="634">
        <v>191</v>
      </c>
      <c r="E9" s="276">
        <v>556</v>
      </c>
      <c r="F9" s="634">
        <v>1</v>
      </c>
      <c r="G9" s="635">
        <v>0</v>
      </c>
      <c r="H9" s="634">
        <v>0</v>
      </c>
      <c r="I9" s="635">
        <v>0</v>
      </c>
      <c r="J9" s="636">
        <v>96</v>
      </c>
      <c r="K9" s="637">
        <v>524</v>
      </c>
      <c r="L9" s="636">
        <v>69</v>
      </c>
      <c r="M9" s="636">
        <v>475</v>
      </c>
      <c r="N9" s="634">
        <v>177</v>
      </c>
      <c r="O9" s="635">
        <v>183</v>
      </c>
      <c r="P9" s="638">
        <v>48</v>
      </c>
      <c r="Q9" s="635">
        <v>12</v>
      </c>
      <c r="R9" s="634">
        <v>29</v>
      </c>
      <c r="S9" s="276">
        <v>25</v>
      </c>
      <c r="T9" s="634">
        <v>1</v>
      </c>
      <c r="U9" s="635">
        <v>0</v>
      </c>
      <c r="V9" s="634">
        <v>3</v>
      </c>
      <c r="W9" s="276">
        <v>3</v>
      </c>
      <c r="X9" s="634">
        <v>0</v>
      </c>
      <c r="Y9" s="635">
        <v>0</v>
      </c>
    </row>
    <row r="10" spans="1:25" ht="93.75" customHeight="1">
      <c r="A10" s="633" t="s">
        <v>3</v>
      </c>
      <c r="B10" s="634">
        <v>344</v>
      </c>
      <c r="C10" s="635">
        <v>499</v>
      </c>
      <c r="D10" s="634">
        <v>293</v>
      </c>
      <c r="E10" s="276">
        <v>467</v>
      </c>
      <c r="F10" s="634">
        <v>20</v>
      </c>
      <c r="G10" s="635">
        <v>0</v>
      </c>
      <c r="H10" s="634">
        <v>9</v>
      </c>
      <c r="I10" s="635">
        <v>0</v>
      </c>
      <c r="J10" s="636">
        <v>214</v>
      </c>
      <c r="K10" s="637">
        <v>258</v>
      </c>
      <c r="L10" s="636">
        <v>206</v>
      </c>
      <c r="M10" s="636">
        <v>246</v>
      </c>
      <c r="N10" s="634">
        <v>204</v>
      </c>
      <c r="O10" s="635">
        <v>89</v>
      </c>
      <c r="P10" s="638">
        <v>76</v>
      </c>
      <c r="Q10" s="635">
        <v>9</v>
      </c>
      <c r="R10" s="634">
        <v>61</v>
      </c>
      <c r="S10" s="276">
        <v>27</v>
      </c>
      <c r="T10" s="634">
        <v>6</v>
      </c>
      <c r="U10" s="635">
        <v>2</v>
      </c>
      <c r="V10" s="634">
        <v>12</v>
      </c>
      <c r="W10" s="276">
        <v>13</v>
      </c>
      <c r="X10" s="634">
        <v>0</v>
      </c>
      <c r="Y10" s="635">
        <v>0</v>
      </c>
    </row>
    <row r="11" spans="1:25" ht="93.75" customHeight="1">
      <c r="A11" s="633" t="s">
        <v>4</v>
      </c>
      <c r="B11" s="634">
        <v>151</v>
      </c>
      <c r="C11" s="635">
        <v>218</v>
      </c>
      <c r="D11" s="634">
        <v>140</v>
      </c>
      <c r="E11" s="276">
        <v>210</v>
      </c>
      <c r="F11" s="634">
        <v>0</v>
      </c>
      <c r="G11" s="635">
        <v>0</v>
      </c>
      <c r="H11" s="634">
        <v>0</v>
      </c>
      <c r="I11" s="635">
        <v>0</v>
      </c>
      <c r="J11" s="636">
        <v>234</v>
      </c>
      <c r="K11" s="637">
        <v>340</v>
      </c>
      <c r="L11" s="636">
        <v>194</v>
      </c>
      <c r="M11" s="636">
        <v>301</v>
      </c>
      <c r="N11" s="634">
        <v>113</v>
      </c>
      <c r="O11" s="635">
        <v>118</v>
      </c>
      <c r="P11" s="638">
        <v>103</v>
      </c>
      <c r="Q11" s="635">
        <v>41</v>
      </c>
      <c r="R11" s="634">
        <v>62</v>
      </c>
      <c r="S11" s="276">
        <v>33</v>
      </c>
      <c r="T11" s="634">
        <v>1</v>
      </c>
      <c r="U11" s="635">
        <v>0</v>
      </c>
      <c r="V11" s="634">
        <v>18</v>
      </c>
      <c r="W11" s="276">
        <v>18</v>
      </c>
      <c r="X11" s="634">
        <v>0</v>
      </c>
      <c r="Y11" s="635">
        <v>0</v>
      </c>
    </row>
    <row r="12" spans="1:25" ht="93.75" customHeight="1">
      <c r="A12" s="633" t="s">
        <v>5</v>
      </c>
      <c r="B12" s="634">
        <v>257</v>
      </c>
      <c r="C12" s="635">
        <v>359</v>
      </c>
      <c r="D12" s="634">
        <v>195</v>
      </c>
      <c r="E12" s="276">
        <v>320</v>
      </c>
      <c r="F12" s="634">
        <v>1</v>
      </c>
      <c r="G12" s="635">
        <v>1</v>
      </c>
      <c r="H12" s="634">
        <v>1</v>
      </c>
      <c r="I12" s="635">
        <v>1</v>
      </c>
      <c r="J12" s="636">
        <v>19</v>
      </c>
      <c r="K12" s="637">
        <v>205</v>
      </c>
      <c r="L12" s="636">
        <v>19</v>
      </c>
      <c r="M12" s="636">
        <v>205</v>
      </c>
      <c r="N12" s="634">
        <v>56</v>
      </c>
      <c r="O12" s="635">
        <v>53</v>
      </c>
      <c r="P12" s="638">
        <v>28</v>
      </c>
      <c r="Q12" s="635">
        <v>10</v>
      </c>
      <c r="R12" s="634">
        <v>24</v>
      </c>
      <c r="S12" s="276">
        <v>19</v>
      </c>
      <c r="T12" s="634">
        <v>1</v>
      </c>
      <c r="U12" s="635">
        <v>0</v>
      </c>
      <c r="V12" s="634">
        <v>1</v>
      </c>
      <c r="W12" s="276">
        <v>1</v>
      </c>
      <c r="X12" s="634">
        <v>0</v>
      </c>
      <c r="Y12" s="635">
        <v>20</v>
      </c>
    </row>
    <row r="13" spans="1:25" ht="93.75" customHeight="1">
      <c r="A13" s="633" t="s">
        <v>6</v>
      </c>
      <c r="B13" s="634">
        <v>1452</v>
      </c>
      <c r="C13" s="635">
        <v>1507</v>
      </c>
      <c r="D13" s="634">
        <v>1210</v>
      </c>
      <c r="E13" s="276">
        <v>1536</v>
      </c>
      <c r="F13" s="634">
        <v>33</v>
      </c>
      <c r="G13" s="635">
        <v>0</v>
      </c>
      <c r="H13" s="634">
        <v>0</v>
      </c>
      <c r="I13" s="635">
        <v>0</v>
      </c>
      <c r="J13" s="636">
        <v>373</v>
      </c>
      <c r="K13" s="637">
        <v>651</v>
      </c>
      <c r="L13" s="636">
        <v>345</v>
      </c>
      <c r="M13" s="636">
        <v>620</v>
      </c>
      <c r="N13" s="634">
        <v>144</v>
      </c>
      <c r="O13" s="635">
        <v>144</v>
      </c>
      <c r="P13" s="638">
        <v>461</v>
      </c>
      <c r="Q13" s="635">
        <v>157</v>
      </c>
      <c r="R13" s="634">
        <v>388</v>
      </c>
      <c r="S13" s="276">
        <v>268</v>
      </c>
      <c r="T13" s="634">
        <v>10</v>
      </c>
      <c r="U13" s="635">
        <v>4</v>
      </c>
      <c r="V13" s="634">
        <v>45</v>
      </c>
      <c r="W13" s="276">
        <v>14</v>
      </c>
      <c r="X13" s="634">
        <v>0</v>
      </c>
      <c r="Y13" s="635">
        <v>0</v>
      </c>
    </row>
    <row r="14" spans="1:25" ht="93.75" customHeight="1">
      <c r="A14" s="633" t="s">
        <v>7</v>
      </c>
      <c r="B14" s="634">
        <v>441</v>
      </c>
      <c r="C14" s="635">
        <v>568</v>
      </c>
      <c r="D14" s="634">
        <v>384</v>
      </c>
      <c r="E14" s="276">
        <v>587</v>
      </c>
      <c r="F14" s="634">
        <v>3</v>
      </c>
      <c r="G14" s="635">
        <v>2</v>
      </c>
      <c r="H14" s="634">
        <v>2</v>
      </c>
      <c r="I14" s="635">
        <v>1</v>
      </c>
      <c r="J14" s="636">
        <v>274</v>
      </c>
      <c r="K14" s="637">
        <v>359</v>
      </c>
      <c r="L14" s="636">
        <v>270</v>
      </c>
      <c r="M14" s="636">
        <v>353</v>
      </c>
      <c r="N14" s="634">
        <v>200</v>
      </c>
      <c r="O14" s="635">
        <v>113</v>
      </c>
      <c r="P14" s="638">
        <v>149</v>
      </c>
      <c r="Q14" s="635">
        <v>29</v>
      </c>
      <c r="R14" s="634">
        <v>119</v>
      </c>
      <c r="S14" s="276">
        <v>33</v>
      </c>
      <c r="T14" s="634">
        <v>4</v>
      </c>
      <c r="U14" s="635">
        <v>1</v>
      </c>
      <c r="V14" s="634">
        <v>2</v>
      </c>
      <c r="W14" s="276">
        <v>3</v>
      </c>
      <c r="X14" s="634">
        <v>0</v>
      </c>
      <c r="Y14" s="635">
        <v>0</v>
      </c>
    </row>
    <row r="15" spans="1:25" ht="93.75" customHeight="1">
      <c r="A15" s="633" t="s">
        <v>8</v>
      </c>
      <c r="B15" s="634">
        <v>458</v>
      </c>
      <c r="C15" s="635">
        <v>658</v>
      </c>
      <c r="D15" s="634">
        <v>355</v>
      </c>
      <c r="E15" s="276">
        <v>648</v>
      </c>
      <c r="F15" s="634">
        <v>2</v>
      </c>
      <c r="G15" s="635">
        <v>0</v>
      </c>
      <c r="H15" s="634">
        <v>2</v>
      </c>
      <c r="I15" s="635">
        <v>1</v>
      </c>
      <c r="J15" s="636">
        <v>199</v>
      </c>
      <c r="K15" s="637">
        <v>331</v>
      </c>
      <c r="L15" s="636">
        <v>186</v>
      </c>
      <c r="M15" s="636">
        <v>315</v>
      </c>
      <c r="N15" s="634">
        <v>71</v>
      </c>
      <c r="O15" s="635">
        <v>46</v>
      </c>
      <c r="P15" s="638">
        <v>278</v>
      </c>
      <c r="Q15" s="635">
        <v>73</v>
      </c>
      <c r="R15" s="634">
        <v>175</v>
      </c>
      <c r="S15" s="276">
        <v>97</v>
      </c>
      <c r="T15" s="634">
        <v>2</v>
      </c>
      <c r="U15" s="635">
        <v>0</v>
      </c>
      <c r="V15" s="634">
        <v>6</v>
      </c>
      <c r="W15" s="276">
        <v>8</v>
      </c>
      <c r="X15" s="634">
        <v>0</v>
      </c>
      <c r="Y15" s="635">
        <v>0</v>
      </c>
    </row>
    <row r="16" spans="1:25" ht="93.75" customHeight="1">
      <c r="A16" s="633" t="s">
        <v>9</v>
      </c>
      <c r="B16" s="634">
        <v>440</v>
      </c>
      <c r="C16" s="635">
        <v>858</v>
      </c>
      <c r="D16" s="634">
        <v>368</v>
      </c>
      <c r="E16" s="276">
        <v>806</v>
      </c>
      <c r="F16" s="634">
        <v>0</v>
      </c>
      <c r="G16" s="635">
        <v>0</v>
      </c>
      <c r="H16" s="634">
        <v>0</v>
      </c>
      <c r="I16" s="635">
        <v>0</v>
      </c>
      <c r="J16" s="636">
        <v>48</v>
      </c>
      <c r="K16" s="637">
        <v>76</v>
      </c>
      <c r="L16" s="636">
        <v>46</v>
      </c>
      <c r="M16" s="636">
        <v>74</v>
      </c>
      <c r="N16" s="634">
        <v>72</v>
      </c>
      <c r="O16" s="635">
        <v>63</v>
      </c>
      <c r="P16" s="638">
        <v>137</v>
      </c>
      <c r="Q16" s="635">
        <v>29</v>
      </c>
      <c r="R16" s="634">
        <v>102</v>
      </c>
      <c r="S16" s="276">
        <v>17</v>
      </c>
      <c r="T16" s="634">
        <v>5</v>
      </c>
      <c r="U16" s="635">
        <v>0</v>
      </c>
      <c r="V16" s="634">
        <v>0</v>
      </c>
      <c r="W16" s="276">
        <v>0</v>
      </c>
      <c r="X16" s="634">
        <v>0</v>
      </c>
      <c r="Y16" s="635">
        <v>0</v>
      </c>
    </row>
    <row r="17" spans="1:25" ht="93.75" customHeight="1">
      <c r="A17" s="633" t="s">
        <v>125</v>
      </c>
      <c r="B17" s="634">
        <v>109</v>
      </c>
      <c r="C17" s="635">
        <v>137</v>
      </c>
      <c r="D17" s="634">
        <v>100</v>
      </c>
      <c r="E17" s="276">
        <v>143</v>
      </c>
      <c r="F17" s="634">
        <v>3</v>
      </c>
      <c r="G17" s="635">
        <v>0</v>
      </c>
      <c r="H17" s="634">
        <v>3</v>
      </c>
      <c r="I17" s="635">
        <v>0</v>
      </c>
      <c r="J17" s="636">
        <v>201</v>
      </c>
      <c r="K17" s="637">
        <v>250</v>
      </c>
      <c r="L17" s="636">
        <v>201</v>
      </c>
      <c r="M17" s="636">
        <v>250</v>
      </c>
      <c r="N17" s="634">
        <v>124</v>
      </c>
      <c r="O17" s="635">
        <v>152</v>
      </c>
      <c r="P17" s="638">
        <v>138</v>
      </c>
      <c r="Q17" s="635">
        <v>49</v>
      </c>
      <c r="R17" s="634">
        <v>123</v>
      </c>
      <c r="S17" s="276">
        <v>72</v>
      </c>
      <c r="T17" s="634">
        <v>10</v>
      </c>
      <c r="U17" s="635">
        <v>2</v>
      </c>
      <c r="V17" s="634">
        <v>10</v>
      </c>
      <c r="W17" s="276">
        <v>11</v>
      </c>
      <c r="X17" s="634">
        <v>0</v>
      </c>
      <c r="Y17" s="635">
        <v>0</v>
      </c>
    </row>
    <row r="18" spans="1:25" ht="93.75" customHeight="1">
      <c r="A18" s="633" t="s">
        <v>11</v>
      </c>
      <c r="B18" s="634">
        <v>174</v>
      </c>
      <c r="C18" s="635">
        <v>212</v>
      </c>
      <c r="D18" s="634">
        <v>134</v>
      </c>
      <c r="E18" s="276">
        <v>182</v>
      </c>
      <c r="F18" s="634">
        <v>6</v>
      </c>
      <c r="G18" s="635">
        <v>1</v>
      </c>
      <c r="H18" s="634">
        <v>5</v>
      </c>
      <c r="I18" s="635">
        <v>2</v>
      </c>
      <c r="J18" s="636">
        <v>138</v>
      </c>
      <c r="K18" s="637">
        <v>156</v>
      </c>
      <c r="L18" s="636">
        <v>134</v>
      </c>
      <c r="M18" s="636">
        <v>152</v>
      </c>
      <c r="N18" s="634">
        <v>332</v>
      </c>
      <c r="O18" s="635">
        <v>319</v>
      </c>
      <c r="P18" s="638">
        <v>474</v>
      </c>
      <c r="Q18" s="635">
        <v>178</v>
      </c>
      <c r="R18" s="634">
        <v>112</v>
      </c>
      <c r="S18" s="276">
        <v>73</v>
      </c>
      <c r="T18" s="634">
        <v>2</v>
      </c>
      <c r="U18" s="635">
        <v>1</v>
      </c>
      <c r="V18" s="634">
        <v>42</v>
      </c>
      <c r="W18" s="276">
        <v>7</v>
      </c>
      <c r="X18" s="634">
        <v>0</v>
      </c>
      <c r="Y18" s="635">
        <v>0</v>
      </c>
    </row>
    <row r="19" spans="1:25" ht="93.75" customHeight="1">
      <c r="A19" s="633" t="s">
        <v>12</v>
      </c>
      <c r="B19" s="634">
        <v>141</v>
      </c>
      <c r="C19" s="635">
        <v>142</v>
      </c>
      <c r="D19" s="634">
        <v>117</v>
      </c>
      <c r="E19" s="276">
        <v>131</v>
      </c>
      <c r="F19" s="634">
        <v>16</v>
      </c>
      <c r="G19" s="635">
        <v>6</v>
      </c>
      <c r="H19" s="634">
        <v>13</v>
      </c>
      <c r="I19" s="635">
        <v>6</v>
      </c>
      <c r="J19" s="636">
        <v>171</v>
      </c>
      <c r="K19" s="637">
        <v>264</v>
      </c>
      <c r="L19" s="636">
        <v>171</v>
      </c>
      <c r="M19" s="636">
        <v>263</v>
      </c>
      <c r="N19" s="634">
        <v>168</v>
      </c>
      <c r="O19" s="635">
        <v>163</v>
      </c>
      <c r="P19" s="638">
        <v>54</v>
      </c>
      <c r="Q19" s="635">
        <v>18</v>
      </c>
      <c r="R19" s="634">
        <v>48</v>
      </c>
      <c r="S19" s="276">
        <v>19</v>
      </c>
      <c r="T19" s="634">
        <v>0</v>
      </c>
      <c r="U19" s="635">
        <v>0</v>
      </c>
      <c r="V19" s="634">
        <v>31</v>
      </c>
      <c r="W19" s="276">
        <v>30</v>
      </c>
      <c r="X19" s="634">
        <v>0</v>
      </c>
      <c r="Y19" s="635">
        <v>0</v>
      </c>
    </row>
    <row r="20" spans="1:25" ht="93.75" customHeight="1">
      <c r="A20" s="633" t="s">
        <v>13</v>
      </c>
      <c r="B20" s="634">
        <v>219</v>
      </c>
      <c r="C20" s="635">
        <v>354</v>
      </c>
      <c r="D20" s="634">
        <v>194</v>
      </c>
      <c r="E20" s="276">
        <v>336</v>
      </c>
      <c r="F20" s="634">
        <v>1</v>
      </c>
      <c r="G20" s="635">
        <v>0</v>
      </c>
      <c r="H20" s="634">
        <v>1</v>
      </c>
      <c r="I20" s="635">
        <v>0</v>
      </c>
      <c r="J20" s="636">
        <v>171</v>
      </c>
      <c r="K20" s="637">
        <v>282</v>
      </c>
      <c r="L20" s="636">
        <v>169</v>
      </c>
      <c r="M20" s="636">
        <v>277</v>
      </c>
      <c r="N20" s="634">
        <v>139</v>
      </c>
      <c r="O20" s="635">
        <v>134</v>
      </c>
      <c r="P20" s="638">
        <v>191</v>
      </c>
      <c r="Q20" s="635">
        <v>70</v>
      </c>
      <c r="R20" s="634">
        <v>187</v>
      </c>
      <c r="S20" s="276">
        <v>120</v>
      </c>
      <c r="T20" s="634">
        <v>0</v>
      </c>
      <c r="U20" s="635">
        <v>0</v>
      </c>
      <c r="V20" s="634">
        <v>4</v>
      </c>
      <c r="W20" s="276">
        <v>4</v>
      </c>
      <c r="X20" s="634">
        <v>0</v>
      </c>
      <c r="Y20" s="635">
        <v>6</v>
      </c>
    </row>
    <row r="21" spans="1:25" ht="93.75" customHeight="1" thickBot="1">
      <c r="A21" s="136" t="s">
        <v>14</v>
      </c>
      <c r="B21" s="277">
        <v>178</v>
      </c>
      <c r="C21" s="278">
        <v>148</v>
      </c>
      <c r="D21" s="277">
        <v>145</v>
      </c>
      <c r="E21" s="279">
        <v>162</v>
      </c>
      <c r="F21" s="277">
        <v>20</v>
      </c>
      <c r="G21" s="278">
        <v>14</v>
      </c>
      <c r="H21" s="277">
        <v>16</v>
      </c>
      <c r="I21" s="278">
        <v>19</v>
      </c>
      <c r="J21" s="639">
        <v>57</v>
      </c>
      <c r="K21" s="640">
        <v>82</v>
      </c>
      <c r="L21" s="639">
        <v>56</v>
      </c>
      <c r="M21" s="639">
        <v>81</v>
      </c>
      <c r="N21" s="277">
        <v>305</v>
      </c>
      <c r="O21" s="278">
        <v>307</v>
      </c>
      <c r="P21" s="280">
        <v>435</v>
      </c>
      <c r="Q21" s="278">
        <v>96</v>
      </c>
      <c r="R21" s="277">
        <v>309</v>
      </c>
      <c r="S21" s="279">
        <v>81</v>
      </c>
      <c r="T21" s="277">
        <v>6</v>
      </c>
      <c r="U21" s="278">
        <v>3</v>
      </c>
      <c r="V21" s="277">
        <v>7</v>
      </c>
      <c r="W21" s="279">
        <v>9</v>
      </c>
      <c r="X21" s="277">
        <v>0</v>
      </c>
      <c r="Y21" s="278">
        <v>0</v>
      </c>
    </row>
    <row r="22" spans="1:25" ht="93.75" customHeight="1" thickTop="1" thickBot="1">
      <c r="A22" s="137" t="s">
        <v>15</v>
      </c>
      <c r="B22" s="281">
        <v>4685</v>
      </c>
      <c r="C22" s="282">
        <v>6308</v>
      </c>
      <c r="D22" s="281">
        <v>3865</v>
      </c>
      <c r="E22" s="283">
        <v>6133</v>
      </c>
      <c r="F22" s="281">
        <v>106</v>
      </c>
      <c r="G22" s="282">
        <v>24</v>
      </c>
      <c r="H22" s="281">
        <v>52</v>
      </c>
      <c r="I22" s="282">
        <v>30</v>
      </c>
      <c r="J22" s="281">
        <v>2434</v>
      </c>
      <c r="K22" s="282">
        <v>4148</v>
      </c>
      <c r="L22" s="281">
        <v>2266</v>
      </c>
      <c r="M22" s="281">
        <v>3929</v>
      </c>
      <c r="N22" s="281">
        <v>2217</v>
      </c>
      <c r="O22" s="282">
        <v>1936</v>
      </c>
      <c r="P22" s="284">
        <v>2712</v>
      </c>
      <c r="Q22" s="282">
        <v>824</v>
      </c>
      <c r="R22" s="281">
        <v>1749</v>
      </c>
      <c r="S22" s="283">
        <v>885</v>
      </c>
      <c r="T22" s="281">
        <v>54</v>
      </c>
      <c r="U22" s="282">
        <v>14</v>
      </c>
      <c r="V22" s="281">
        <v>187</v>
      </c>
      <c r="W22" s="283">
        <v>127</v>
      </c>
      <c r="X22" s="281">
        <v>0</v>
      </c>
      <c r="Y22" s="282">
        <v>26</v>
      </c>
    </row>
    <row r="23" spans="1:25" ht="21" customHeight="1">
      <c r="A23" s="131"/>
      <c r="B23" s="132"/>
      <c r="C23" s="132"/>
      <c r="D23" s="132"/>
      <c r="E23" s="132"/>
      <c r="F23" s="132"/>
      <c r="G23" s="132"/>
      <c r="H23" s="132"/>
      <c r="I23" s="132"/>
      <c r="J23" s="132"/>
      <c r="K23" s="132"/>
      <c r="L23" s="132"/>
      <c r="M23" s="132"/>
      <c r="N23" s="132"/>
      <c r="O23" s="132"/>
      <c r="P23" s="132"/>
      <c r="Q23" s="132"/>
      <c r="R23" s="132"/>
      <c r="S23" s="132"/>
      <c r="T23" s="132"/>
      <c r="U23" s="132"/>
      <c r="V23" s="132"/>
      <c r="W23" s="132"/>
      <c r="X23" s="132"/>
      <c r="Y23" s="132"/>
    </row>
    <row r="24" spans="1:25" ht="17.25" customHeight="1">
      <c r="A24" s="131"/>
      <c r="B24" s="132"/>
      <c r="C24" s="132"/>
      <c r="D24" s="132"/>
      <c r="E24" s="132"/>
      <c r="F24" s="132"/>
      <c r="G24" s="132"/>
      <c r="H24" s="132"/>
      <c r="I24" s="132"/>
      <c r="J24" s="132"/>
      <c r="K24" s="132"/>
      <c r="L24" s="132"/>
      <c r="M24" s="132"/>
      <c r="N24" s="132"/>
      <c r="O24" s="132"/>
      <c r="P24" s="132"/>
      <c r="Q24" s="132"/>
      <c r="R24" s="132"/>
      <c r="S24" s="132"/>
      <c r="T24" s="132"/>
      <c r="U24" s="132"/>
      <c r="V24" s="132"/>
      <c r="W24" s="132"/>
      <c r="X24" s="132"/>
      <c r="Y24" s="132"/>
    </row>
    <row r="25" spans="1:25" ht="102" customHeight="1" thickBot="1">
      <c r="A25" s="131"/>
      <c r="B25" s="630"/>
      <c r="C25" s="630"/>
      <c r="D25" s="630"/>
      <c r="E25" s="630"/>
      <c r="F25" s="792"/>
      <c r="G25" s="792"/>
      <c r="H25" s="792"/>
      <c r="I25" s="792"/>
      <c r="J25" s="792"/>
      <c r="K25" s="792"/>
      <c r="L25" s="792"/>
      <c r="M25" s="792"/>
      <c r="N25" s="792"/>
      <c r="O25" s="792"/>
      <c r="P25" s="630"/>
      <c r="Q25" s="630"/>
      <c r="R25" s="630"/>
      <c r="S25" s="630"/>
      <c r="T25" s="630"/>
      <c r="U25" s="630"/>
      <c r="V25" s="814"/>
      <c r="W25" s="814"/>
      <c r="X25" s="814"/>
      <c r="Y25" s="814"/>
    </row>
    <row r="26" spans="1:25" ht="201.75" customHeight="1">
      <c r="A26" s="811" t="s">
        <v>183</v>
      </c>
      <c r="B26" s="803" t="s">
        <v>127</v>
      </c>
      <c r="C26" s="804"/>
      <c r="D26" s="803" t="s">
        <v>66</v>
      </c>
      <c r="E26" s="804"/>
      <c r="F26" s="803" t="s">
        <v>128</v>
      </c>
      <c r="G26" s="804"/>
      <c r="H26" s="803" t="s">
        <v>600</v>
      </c>
      <c r="I26" s="807"/>
      <c r="J26" s="807"/>
      <c r="K26" s="804"/>
      <c r="L26" s="803" t="s">
        <v>601</v>
      </c>
      <c r="M26" s="807"/>
      <c r="N26" s="807"/>
      <c r="O26" s="804"/>
      <c r="P26" s="803" t="s">
        <v>602</v>
      </c>
      <c r="Q26" s="804"/>
      <c r="R26" s="803" t="s">
        <v>603</v>
      </c>
      <c r="S26" s="807"/>
      <c r="T26" s="807"/>
      <c r="U26" s="804"/>
      <c r="V26" s="803" t="s">
        <v>213</v>
      </c>
      <c r="W26" s="804"/>
      <c r="X26" s="803" t="s">
        <v>202</v>
      </c>
      <c r="Y26" s="804"/>
    </row>
    <row r="27" spans="1:25" ht="201.75" customHeight="1" thickBot="1">
      <c r="A27" s="812"/>
      <c r="B27" s="805"/>
      <c r="C27" s="806"/>
      <c r="D27" s="805"/>
      <c r="E27" s="806"/>
      <c r="F27" s="805"/>
      <c r="G27" s="806"/>
      <c r="H27" s="805"/>
      <c r="I27" s="808"/>
      <c r="J27" s="808"/>
      <c r="K27" s="806"/>
      <c r="L27" s="805"/>
      <c r="M27" s="808"/>
      <c r="N27" s="808"/>
      <c r="O27" s="806"/>
      <c r="P27" s="805"/>
      <c r="Q27" s="806"/>
      <c r="R27" s="805"/>
      <c r="S27" s="808"/>
      <c r="T27" s="808"/>
      <c r="U27" s="806"/>
      <c r="V27" s="805"/>
      <c r="W27" s="806"/>
      <c r="X27" s="805"/>
      <c r="Y27" s="806"/>
    </row>
    <row r="28" spans="1:25" ht="111" customHeight="1" thickTop="1">
      <c r="A28" s="812"/>
      <c r="B28" s="801" t="s">
        <v>129</v>
      </c>
      <c r="C28" s="802"/>
      <c r="D28" s="801" t="s">
        <v>130</v>
      </c>
      <c r="E28" s="802"/>
      <c r="F28" s="801" t="s">
        <v>180</v>
      </c>
      <c r="G28" s="802"/>
      <c r="H28" s="801" t="s">
        <v>129</v>
      </c>
      <c r="I28" s="802"/>
      <c r="J28" s="801" t="s">
        <v>131</v>
      </c>
      <c r="K28" s="802"/>
      <c r="L28" s="801" t="s">
        <v>129</v>
      </c>
      <c r="M28" s="802"/>
      <c r="N28" s="801" t="s">
        <v>131</v>
      </c>
      <c r="O28" s="802"/>
      <c r="P28" s="801" t="s">
        <v>131</v>
      </c>
      <c r="Q28" s="802"/>
      <c r="R28" s="801" t="s">
        <v>129</v>
      </c>
      <c r="S28" s="802"/>
      <c r="T28" s="801" t="s">
        <v>131</v>
      </c>
      <c r="U28" s="802"/>
      <c r="V28" s="801" t="s">
        <v>131</v>
      </c>
      <c r="W28" s="802"/>
      <c r="X28" s="809" t="s">
        <v>131</v>
      </c>
      <c r="Y28" s="810"/>
    </row>
    <row r="29" spans="1:25" ht="82.5" customHeight="1">
      <c r="A29" s="812"/>
      <c r="B29" s="793" t="s">
        <v>203</v>
      </c>
      <c r="C29" s="796" t="s">
        <v>204</v>
      </c>
      <c r="D29" s="793" t="s">
        <v>203</v>
      </c>
      <c r="E29" s="796" t="s">
        <v>204</v>
      </c>
      <c r="F29" s="793" t="s">
        <v>203</v>
      </c>
      <c r="G29" s="796" t="s">
        <v>204</v>
      </c>
      <c r="H29" s="793" t="s">
        <v>203</v>
      </c>
      <c r="I29" s="796" t="s">
        <v>204</v>
      </c>
      <c r="J29" s="793" t="s">
        <v>203</v>
      </c>
      <c r="K29" s="796" t="s">
        <v>204</v>
      </c>
      <c r="L29" s="793" t="s">
        <v>203</v>
      </c>
      <c r="M29" s="796" t="s">
        <v>204</v>
      </c>
      <c r="N29" s="793" t="s">
        <v>203</v>
      </c>
      <c r="O29" s="796" t="s">
        <v>204</v>
      </c>
      <c r="P29" s="793" t="s">
        <v>203</v>
      </c>
      <c r="Q29" s="796" t="s">
        <v>204</v>
      </c>
      <c r="R29" s="793" t="s">
        <v>203</v>
      </c>
      <c r="S29" s="796" t="s">
        <v>204</v>
      </c>
      <c r="T29" s="793" t="s">
        <v>203</v>
      </c>
      <c r="U29" s="796" t="s">
        <v>204</v>
      </c>
      <c r="V29" s="793" t="s">
        <v>203</v>
      </c>
      <c r="W29" s="796" t="s">
        <v>204</v>
      </c>
      <c r="X29" s="793" t="s">
        <v>203</v>
      </c>
      <c r="Y29" s="796" t="s">
        <v>204</v>
      </c>
    </row>
    <row r="30" spans="1:25" ht="82.5" customHeight="1">
      <c r="A30" s="812"/>
      <c r="B30" s="794"/>
      <c r="C30" s="797"/>
      <c r="D30" s="794"/>
      <c r="E30" s="797"/>
      <c r="F30" s="794"/>
      <c r="G30" s="797"/>
      <c r="H30" s="794"/>
      <c r="I30" s="797"/>
      <c r="J30" s="794"/>
      <c r="K30" s="797"/>
      <c r="L30" s="794"/>
      <c r="M30" s="797"/>
      <c r="N30" s="794"/>
      <c r="O30" s="797"/>
      <c r="P30" s="794"/>
      <c r="Q30" s="797"/>
      <c r="R30" s="794"/>
      <c r="S30" s="797"/>
      <c r="T30" s="794"/>
      <c r="U30" s="797"/>
      <c r="V30" s="794"/>
      <c r="W30" s="797"/>
      <c r="X30" s="794"/>
      <c r="Y30" s="797"/>
    </row>
    <row r="31" spans="1:25" ht="82.5" customHeight="1" thickBot="1">
      <c r="A31" s="813"/>
      <c r="B31" s="795"/>
      <c r="C31" s="798"/>
      <c r="D31" s="795"/>
      <c r="E31" s="798"/>
      <c r="F31" s="795"/>
      <c r="G31" s="798"/>
      <c r="H31" s="795"/>
      <c r="I31" s="798"/>
      <c r="J31" s="795"/>
      <c r="K31" s="798"/>
      <c r="L31" s="795"/>
      <c r="M31" s="798"/>
      <c r="N31" s="795"/>
      <c r="O31" s="798"/>
      <c r="P31" s="795"/>
      <c r="Q31" s="798"/>
      <c r="R31" s="795"/>
      <c r="S31" s="798"/>
      <c r="T31" s="795"/>
      <c r="U31" s="798"/>
      <c r="V31" s="795"/>
      <c r="W31" s="798"/>
      <c r="X31" s="795"/>
      <c r="Y31" s="798"/>
    </row>
    <row r="32" spans="1:25" ht="93.75" customHeight="1">
      <c r="A32" s="138" t="s">
        <v>1</v>
      </c>
      <c r="B32" s="285">
        <v>2191</v>
      </c>
      <c r="C32" s="286">
        <v>939</v>
      </c>
      <c r="D32" s="285">
        <v>0</v>
      </c>
      <c r="E32" s="287">
        <v>0</v>
      </c>
      <c r="F32" s="285">
        <v>0</v>
      </c>
      <c r="G32" s="285">
        <v>0</v>
      </c>
      <c r="H32" s="289">
        <v>86</v>
      </c>
      <c r="I32" s="289">
        <v>81</v>
      </c>
      <c r="J32" s="289">
        <v>55</v>
      </c>
      <c r="K32" s="286">
        <v>117</v>
      </c>
      <c r="L32" s="285">
        <v>153</v>
      </c>
      <c r="M32" s="285">
        <v>247</v>
      </c>
      <c r="N32" s="285">
        <v>128</v>
      </c>
      <c r="O32" s="285">
        <v>203</v>
      </c>
      <c r="P32" s="285">
        <v>0</v>
      </c>
      <c r="Q32" s="285">
        <v>0</v>
      </c>
      <c r="R32" s="289">
        <v>0</v>
      </c>
      <c r="S32" s="288">
        <v>0</v>
      </c>
      <c r="T32" s="285">
        <v>0</v>
      </c>
      <c r="U32" s="286">
        <v>0</v>
      </c>
      <c r="V32" s="285">
        <v>86</v>
      </c>
      <c r="W32" s="286">
        <v>1352</v>
      </c>
      <c r="X32" s="289">
        <v>9</v>
      </c>
      <c r="Y32" s="286">
        <v>283</v>
      </c>
    </row>
    <row r="33" spans="1:25" ht="93.75" customHeight="1">
      <c r="A33" s="641" t="s">
        <v>2</v>
      </c>
      <c r="B33" s="642">
        <v>3996</v>
      </c>
      <c r="C33" s="643">
        <v>515</v>
      </c>
      <c r="D33" s="642">
        <v>0</v>
      </c>
      <c r="E33" s="290">
        <v>0</v>
      </c>
      <c r="F33" s="642">
        <v>0</v>
      </c>
      <c r="G33" s="644">
        <v>0</v>
      </c>
      <c r="H33" s="645">
        <v>746</v>
      </c>
      <c r="I33" s="645">
        <v>1221</v>
      </c>
      <c r="J33" s="645">
        <v>540</v>
      </c>
      <c r="K33" s="643">
        <v>1370</v>
      </c>
      <c r="L33" s="642">
        <v>380</v>
      </c>
      <c r="M33" s="644">
        <v>1730</v>
      </c>
      <c r="N33" s="642">
        <v>365</v>
      </c>
      <c r="O33" s="643">
        <v>1667</v>
      </c>
      <c r="P33" s="642">
        <v>2</v>
      </c>
      <c r="Q33" s="644">
        <v>2</v>
      </c>
      <c r="R33" s="645">
        <v>145</v>
      </c>
      <c r="S33" s="644">
        <v>163</v>
      </c>
      <c r="T33" s="642">
        <v>127</v>
      </c>
      <c r="U33" s="643">
        <v>144</v>
      </c>
      <c r="V33" s="642">
        <v>56</v>
      </c>
      <c r="W33" s="643">
        <v>769</v>
      </c>
      <c r="X33" s="645">
        <v>25</v>
      </c>
      <c r="Y33" s="643">
        <v>1517</v>
      </c>
    </row>
    <row r="34" spans="1:25" ht="93.75" customHeight="1">
      <c r="A34" s="641" t="s">
        <v>3</v>
      </c>
      <c r="B34" s="642">
        <v>4027</v>
      </c>
      <c r="C34" s="643">
        <v>790</v>
      </c>
      <c r="D34" s="642">
        <v>5</v>
      </c>
      <c r="E34" s="290">
        <v>17</v>
      </c>
      <c r="F34" s="642">
        <v>0</v>
      </c>
      <c r="G34" s="644">
        <v>0</v>
      </c>
      <c r="H34" s="645">
        <v>177</v>
      </c>
      <c r="I34" s="645">
        <v>943</v>
      </c>
      <c r="J34" s="645">
        <v>126</v>
      </c>
      <c r="K34" s="643">
        <v>1000</v>
      </c>
      <c r="L34" s="642">
        <v>60</v>
      </c>
      <c r="M34" s="644">
        <v>928</v>
      </c>
      <c r="N34" s="642">
        <v>58</v>
      </c>
      <c r="O34" s="643">
        <v>988</v>
      </c>
      <c r="P34" s="642">
        <v>0</v>
      </c>
      <c r="Q34" s="644">
        <v>0</v>
      </c>
      <c r="R34" s="645">
        <v>25</v>
      </c>
      <c r="S34" s="644">
        <v>34</v>
      </c>
      <c r="T34" s="642">
        <v>24</v>
      </c>
      <c r="U34" s="643">
        <v>33</v>
      </c>
      <c r="V34" s="642">
        <v>25</v>
      </c>
      <c r="W34" s="643">
        <v>488</v>
      </c>
      <c r="X34" s="645">
        <v>6</v>
      </c>
      <c r="Y34" s="643">
        <v>1030</v>
      </c>
    </row>
    <row r="35" spans="1:25" ht="93.75" customHeight="1">
      <c r="A35" s="641" t="s">
        <v>4</v>
      </c>
      <c r="B35" s="642">
        <v>1842</v>
      </c>
      <c r="C35" s="643">
        <v>387</v>
      </c>
      <c r="D35" s="642">
        <v>5</v>
      </c>
      <c r="E35" s="290">
        <v>10</v>
      </c>
      <c r="F35" s="642">
        <v>0</v>
      </c>
      <c r="G35" s="644">
        <v>0</v>
      </c>
      <c r="H35" s="645">
        <v>190</v>
      </c>
      <c r="I35" s="645">
        <v>585</v>
      </c>
      <c r="J35" s="645">
        <v>170</v>
      </c>
      <c r="K35" s="643">
        <v>593</v>
      </c>
      <c r="L35" s="642">
        <v>62</v>
      </c>
      <c r="M35" s="644">
        <v>648</v>
      </c>
      <c r="N35" s="642">
        <v>61</v>
      </c>
      <c r="O35" s="643">
        <v>661</v>
      </c>
      <c r="P35" s="642">
        <v>1</v>
      </c>
      <c r="Q35" s="644">
        <v>1</v>
      </c>
      <c r="R35" s="645">
        <v>69</v>
      </c>
      <c r="S35" s="644">
        <v>74</v>
      </c>
      <c r="T35" s="642">
        <v>57</v>
      </c>
      <c r="U35" s="643">
        <v>61</v>
      </c>
      <c r="V35" s="642">
        <v>33</v>
      </c>
      <c r="W35" s="643">
        <v>353</v>
      </c>
      <c r="X35" s="645">
        <v>48</v>
      </c>
      <c r="Y35" s="643">
        <v>824</v>
      </c>
    </row>
    <row r="36" spans="1:25" ht="93.75" customHeight="1">
      <c r="A36" s="641" t="s">
        <v>5</v>
      </c>
      <c r="B36" s="642">
        <v>949</v>
      </c>
      <c r="C36" s="643">
        <v>148</v>
      </c>
      <c r="D36" s="642">
        <v>5</v>
      </c>
      <c r="E36" s="290">
        <v>10</v>
      </c>
      <c r="F36" s="642">
        <v>0</v>
      </c>
      <c r="G36" s="644">
        <v>0</v>
      </c>
      <c r="H36" s="645">
        <v>435</v>
      </c>
      <c r="I36" s="645">
        <v>303</v>
      </c>
      <c r="J36" s="645">
        <v>304</v>
      </c>
      <c r="K36" s="643">
        <v>452</v>
      </c>
      <c r="L36" s="642">
        <v>271</v>
      </c>
      <c r="M36" s="644">
        <v>483</v>
      </c>
      <c r="N36" s="642">
        <v>258</v>
      </c>
      <c r="O36" s="643">
        <v>462</v>
      </c>
      <c r="P36" s="642">
        <v>38</v>
      </c>
      <c r="Q36" s="644">
        <v>38</v>
      </c>
      <c r="R36" s="645">
        <v>135</v>
      </c>
      <c r="S36" s="644">
        <v>137</v>
      </c>
      <c r="T36" s="642">
        <v>135</v>
      </c>
      <c r="U36" s="643">
        <v>141</v>
      </c>
      <c r="V36" s="642">
        <v>20</v>
      </c>
      <c r="W36" s="643">
        <v>332</v>
      </c>
      <c r="X36" s="645">
        <v>0</v>
      </c>
      <c r="Y36" s="643">
        <v>267</v>
      </c>
    </row>
    <row r="37" spans="1:25" ht="93.75" customHeight="1">
      <c r="A37" s="641" t="s">
        <v>6</v>
      </c>
      <c r="B37" s="642">
        <v>4136</v>
      </c>
      <c r="C37" s="643">
        <v>1539</v>
      </c>
      <c r="D37" s="642">
        <v>1</v>
      </c>
      <c r="E37" s="290">
        <v>7</v>
      </c>
      <c r="F37" s="642">
        <v>0</v>
      </c>
      <c r="G37" s="644">
        <v>0</v>
      </c>
      <c r="H37" s="645">
        <v>1533</v>
      </c>
      <c r="I37" s="645">
        <v>1173</v>
      </c>
      <c r="J37" s="645">
        <v>1270</v>
      </c>
      <c r="K37" s="643">
        <v>1713</v>
      </c>
      <c r="L37" s="642">
        <v>621</v>
      </c>
      <c r="M37" s="644">
        <v>2718</v>
      </c>
      <c r="N37" s="642">
        <v>596</v>
      </c>
      <c r="O37" s="643">
        <v>2687</v>
      </c>
      <c r="P37" s="642">
        <v>72</v>
      </c>
      <c r="Q37" s="644">
        <v>75</v>
      </c>
      <c r="R37" s="645">
        <v>529</v>
      </c>
      <c r="S37" s="644">
        <v>566</v>
      </c>
      <c r="T37" s="642">
        <v>512</v>
      </c>
      <c r="U37" s="643">
        <v>552</v>
      </c>
      <c r="V37" s="642">
        <v>44</v>
      </c>
      <c r="W37" s="643">
        <v>913</v>
      </c>
      <c r="X37" s="645">
        <v>0</v>
      </c>
      <c r="Y37" s="643">
        <v>632</v>
      </c>
    </row>
    <row r="38" spans="1:25" ht="93.75" customHeight="1">
      <c r="A38" s="641" t="s">
        <v>7</v>
      </c>
      <c r="B38" s="642">
        <v>2574</v>
      </c>
      <c r="C38" s="643">
        <v>498</v>
      </c>
      <c r="D38" s="642">
        <v>4</v>
      </c>
      <c r="E38" s="290">
        <v>8</v>
      </c>
      <c r="F38" s="642">
        <v>0</v>
      </c>
      <c r="G38" s="644">
        <v>0</v>
      </c>
      <c r="H38" s="645">
        <v>772</v>
      </c>
      <c r="I38" s="645">
        <v>684</v>
      </c>
      <c r="J38" s="645">
        <v>710</v>
      </c>
      <c r="K38" s="643">
        <v>849</v>
      </c>
      <c r="L38" s="642">
        <v>242</v>
      </c>
      <c r="M38" s="644">
        <v>900</v>
      </c>
      <c r="N38" s="642">
        <v>227</v>
      </c>
      <c r="O38" s="643">
        <v>884</v>
      </c>
      <c r="P38" s="642">
        <v>2</v>
      </c>
      <c r="Q38" s="644">
        <v>2</v>
      </c>
      <c r="R38" s="645">
        <v>10</v>
      </c>
      <c r="S38" s="644">
        <v>10</v>
      </c>
      <c r="T38" s="642">
        <v>10</v>
      </c>
      <c r="U38" s="643">
        <v>10</v>
      </c>
      <c r="V38" s="642">
        <v>23</v>
      </c>
      <c r="W38" s="643">
        <v>599</v>
      </c>
      <c r="X38" s="645">
        <v>0</v>
      </c>
      <c r="Y38" s="643">
        <v>662</v>
      </c>
    </row>
    <row r="39" spans="1:25" ht="93.75" customHeight="1">
      <c r="A39" s="641" t="s">
        <v>8</v>
      </c>
      <c r="B39" s="642">
        <v>2503</v>
      </c>
      <c r="C39" s="643">
        <v>678</v>
      </c>
      <c r="D39" s="642">
        <v>0</v>
      </c>
      <c r="E39" s="290">
        <v>3</v>
      </c>
      <c r="F39" s="642">
        <v>0</v>
      </c>
      <c r="G39" s="644">
        <v>0</v>
      </c>
      <c r="H39" s="645">
        <v>301</v>
      </c>
      <c r="I39" s="645">
        <v>417</v>
      </c>
      <c r="J39" s="645">
        <v>169</v>
      </c>
      <c r="K39" s="643">
        <v>383</v>
      </c>
      <c r="L39" s="642">
        <v>84</v>
      </c>
      <c r="M39" s="644">
        <v>480</v>
      </c>
      <c r="N39" s="642">
        <v>82</v>
      </c>
      <c r="O39" s="643">
        <v>486</v>
      </c>
      <c r="P39" s="642">
        <v>15</v>
      </c>
      <c r="Q39" s="644">
        <v>15</v>
      </c>
      <c r="R39" s="645">
        <v>41</v>
      </c>
      <c r="S39" s="644">
        <v>43</v>
      </c>
      <c r="T39" s="642">
        <v>39</v>
      </c>
      <c r="U39" s="643">
        <v>41</v>
      </c>
      <c r="V39" s="642">
        <v>7</v>
      </c>
      <c r="W39" s="643">
        <v>141</v>
      </c>
      <c r="X39" s="645">
        <v>1</v>
      </c>
      <c r="Y39" s="643">
        <v>349</v>
      </c>
    </row>
    <row r="40" spans="1:25" ht="93.75" customHeight="1">
      <c r="A40" s="641" t="s">
        <v>9</v>
      </c>
      <c r="B40" s="642">
        <v>2581</v>
      </c>
      <c r="C40" s="643">
        <v>753</v>
      </c>
      <c r="D40" s="642">
        <v>1</v>
      </c>
      <c r="E40" s="290">
        <v>3</v>
      </c>
      <c r="F40" s="642">
        <v>0</v>
      </c>
      <c r="G40" s="644">
        <v>0</v>
      </c>
      <c r="H40" s="645">
        <v>231</v>
      </c>
      <c r="I40" s="645">
        <v>973</v>
      </c>
      <c r="J40" s="645">
        <v>193</v>
      </c>
      <c r="K40" s="643">
        <v>899</v>
      </c>
      <c r="L40" s="642">
        <v>147</v>
      </c>
      <c r="M40" s="644">
        <v>863</v>
      </c>
      <c r="N40" s="642">
        <v>138</v>
      </c>
      <c r="O40" s="643">
        <v>853</v>
      </c>
      <c r="P40" s="642">
        <v>1</v>
      </c>
      <c r="Q40" s="644">
        <v>1</v>
      </c>
      <c r="R40" s="645">
        <v>45</v>
      </c>
      <c r="S40" s="644">
        <v>46</v>
      </c>
      <c r="T40" s="642">
        <v>45</v>
      </c>
      <c r="U40" s="643">
        <v>46</v>
      </c>
      <c r="V40" s="642">
        <v>12</v>
      </c>
      <c r="W40" s="643">
        <v>334</v>
      </c>
      <c r="X40" s="645">
        <v>3</v>
      </c>
      <c r="Y40" s="643">
        <v>177</v>
      </c>
    </row>
    <row r="41" spans="1:25" ht="93.75" customHeight="1">
      <c r="A41" s="641" t="s">
        <v>125</v>
      </c>
      <c r="B41" s="642">
        <v>2027</v>
      </c>
      <c r="C41" s="643">
        <v>376</v>
      </c>
      <c r="D41" s="642">
        <v>0</v>
      </c>
      <c r="E41" s="290">
        <v>0</v>
      </c>
      <c r="F41" s="642">
        <v>0</v>
      </c>
      <c r="G41" s="644">
        <v>0</v>
      </c>
      <c r="H41" s="645">
        <v>540</v>
      </c>
      <c r="I41" s="645">
        <v>1036</v>
      </c>
      <c r="J41" s="645">
        <v>425</v>
      </c>
      <c r="K41" s="643">
        <v>1053</v>
      </c>
      <c r="L41" s="642">
        <v>184</v>
      </c>
      <c r="M41" s="644">
        <v>772</v>
      </c>
      <c r="N41" s="642">
        <v>175</v>
      </c>
      <c r="O41" s="643">
        <v>753</v>
      </c>
      <c r="P41" s="642">
        <v>0</v>
      </c>
      <c r="Q41" s="644">
        <v>0</v>
      </c>
      <c r="R41" s="645">
        <v>46</v>
      </c>
      <c r="S41" s="644">
        <v>47</v>
      </c>
      <c r="T41" s="642">
        <v>35</v>
      </c>
      <c r="U41" s="643">
        <v>36</v>
      </c>
      <c r="V41" s="642">
        <v>73</v>
      </c>
      <c r="W41" s="643">
        <v>979</v>
      </c>
      <c r="X41" s="645">
        <v>64</v>
      </c>
      <c r="Y41" s="643">
        <v>124</v>
      </c>
    </row>
    <row r="42" spans="1:25" ht="93.75" customHeight="1">
      <c r="A42" s="641" t="s">
        <v>11</v>
      </c>
      <c r="B42" s="642">
        <v>6660</v>
      </c>
      <c r="C42" s="643">
        <v>930</v>
      </c>
      <c r="D42" s="642">
        <v>27</v>
      </c>
      <c r="E42" s="290">
        <v>46</v>
      </c>
      <c r="F42" s="642">
        <v>0</v>
      </c>
      <c r="G42" s="644">
        <v>0</v>
      </c>
      <c r="H42" s="645">
        <v>1116</v>
      </c>
      <c r="I42" s="645">
        <v>1947</v>
      </c>
      <c r="J42" s="645">
        <v>965</v>
      </c>
      <c r="K42" s="643">
        <v>2082</v>
      </c>
      <c r="L42" s="642">
        <v>927</v>
      </c>
      <c r="M42" s="644">
        <v>2476</v>
      </c>
      <c r="N42" s="642">
        <v>863</v>
      </c>
      <c r="O42" s="643">
        <v>2436</v>
      </c>
      <c r="P42" s="642">
        <v>90</v>
      </c>
      <c r="Q42" s="644">
        <v>91</v>
      </c>
      <c r="R42" s="645">
        <v>228</v>
      </c>
      <c r="S42" s="644">
        <v>234</v>
      </c>
      <c r="T42" s="642">
        <v>222</v>
      </c>
      <c r="U42" s="643">
        <v>227</v>
      </c>
      <c r="V42" s="642">
        <v>33</v>
      </c>
      <c r="W42" s="643">
        <v>790</v>
      </c>
      <c r="X42" s="645">
        <v>4</v>
      </c>
      <c r="Y42" s="643">
        <v>1455</v>
      </c>
    </row>
    <row r="43" spans="1:25" ht="93.75" customHeight="1">
      <c r="A43" s="641" t="s">
        <v>12</v>
      </c>
      <c r="B43" s="642">
        <v>3158</v>
      </c>
      <c r="C43" s="643">
        <v>681</v>
      </c>
      <c r="D43" s="642">
        <v>0</v>
      </c>
      <c r="E43" s="290">
        <v>0</v>
      </c>
      <c r="F43" s="642">
        <v>0</v>
      </c>
      <c r="G43" s="644">
        <v>0</v>
      </c>
      <c r="H43" s="645">
        <v>1301</v>
      </c>
      <c r="I43" s="645">
        <v>1818</v>
      </c>
      <c r="J43" s="645">
        <v>1061</v>
      </c>
      <c r="K43" s="643">
        <v>1926</v>
      </c>
      <c r="L43" s="642">
        <v>589</v>
      </c>
      <c r="M43" s="644">
        <v>2832</v>
      </c>
      <c r="N43" s="642">
        <v>535</v>
      </c>
      <c r="O43" s="643">
        <v>2712</v>
      </c>
      <c r="P43" s="642">
        <v>176</v>
      </c>
      <c r="Q43" s="644">
        <v>190</v>
      </c>
      <c r="R43" s="645">
        <v>162</v>
      </c>
      <c r="S43" s="644">
        <v>180</v>
      </c>
      <c r="T43" s="642">
        <v>163</v>
      </c>
      <c r="U43" s="643">
        <v>181</v>
      </c>
      <c r="V43" s="642">
        <v>49</v>
      </c>
      <c r="W43" s="643">
        <v>868</v>
      </c>
      <c r="X43" s="645">
        <v>27</v>
      </c>
      <c r="Y43" s="643">
        <v>43</v>
      </c>
    </row>
    <row r="44" spans="1:25" ht="93.75" customHeight="1">
      <c r="A44" s="641" t="s">
        <v>13</v>
      </c>
      <c r="B44" s="642">
        <v>2603</v>
      </c>
      <c r="C44" s="643">
        <v>495</v>
      </c>
      <c r="D44" s="642">
        <v>7</v>
      </c>
      <c r="E44" s="290">
        <v>17</v>
      </c>
      <c r="F44" s="642">
        <v>0</v>
      </c>
      <c r="G44" s="644">
        <v>0</v>
      </c>
      <c r="H44" s="645">
        <v>462</v>
      </c>
      <c r="I44" s="645">
        <v>1033</v>
      </c>
      <c r="J44" s="645">
        <v>316</v>
      </c>
      <c r="K44" s="643">
        <v>1068</v>
      </c>
      <c r="L44" s="642">
        <v>220</v>
      </c>
      <c r="M44" s="644">
        <v>1161</v>
      </c>
      <c r="N44" s="642">
        <v>194</v>
      </c>
      <c r="O44" s="643">
        <v>1272</v>
      </c>
      <c r="P44" s="642">
        <v>0</v>
      </c>
      <c r="Q44" s="644">
        <v>0</v>
      </c>
      <c r="R44" s="645">
        <v>98</v>
      </c>
      <c r="S44" s="644">
        <v>98</v>
      </c>
      <c r="T44" s="642">
        <v>98</v>
      </c>
      <c r="U44" s="643">
        <v>98</v>
      </c>
      <c r="V44" s="642">
        <v>42</v>
      </c>
      <c r="W44" s="643">
        <v>686</v>
      </c>
      <c r="X44" s="645">
        <v>200</v>
      </c>
      <c r="Y44" s="643">
        <v>1646</v>
      </c>
    </row>
    <row r="45" spans="1:25" ht="93.75" customHeight="1" thickBot="1">
      <c r="A45" s="139" t="s">
        <v>14</v>
      </c>
      <c r="B45" s="291">
        <v>5407</v>
      </c>
      <c r="C45" s="292">
        <v>1164</v>
      </c>
      <c r="D45" s="291">
        <v>28</v>
      </c>
      <c r="E45" s="293">
        <v>71</v>
      </c>
      <c r="F45" s="291">
        <v>0</v>
      </c>
      <c r="G45" s="294">
        <v>0</v>
      </c>
      <c r="H45" s="295">
        <v>2310</v>
      </c>
      <c r="I45" s="295">
        <v>2615</v>
      </c>
      <c r="J45" s="295">
        <v>1971</v>
      </c>
      <c r="K45" s="292">
        <v>2970</v>
      </c>
      <c r="L45" s="291">
        <v>1325</v>
      </c>
      <c r="M45" s="294">
        <v>3098</v>
      </c>
      <c r="N45" s="291">
        <v>1182</v>
      </c>
      <c r="O45" s="292">
        <v>3102</v>
      </c>
      <c r="P45" s="291">
        <v>223</v>
      </c>
      <c r="Q45" s="294">
        <v>229</v>
      </c>
      <c r="R45" s="295">
        <v>128</v>
      </c>
      <c r="S45" s="294">
        <v>128</v>
      </c>
      <c r="T45" s="291">
        <v>128</v>
      </c>
      <c r="U45" s="292">
        <v>128</v>
      </c>
      <c r="V45" s="291">
        <v>30</v>
      </c>
      <c r="W45" s="292">
        <v>1097</v>
      </c>
      <c r="X45" s="295">
        <v>233</v>
      </c>
      <c r="Y45" s="292">
        <v>3838</v>
      </c>
    </row>
    <row r="46" spans="1:25" ht="93.75" customHeight="1" thickTop="1" thickBot="1">
      <c r="A46" s="140" t="s">
        <v>15</v>
      </c>
      <c r="B46" s="296">
        <v>44654</v>
      </c>
      <c r="C46" s="297">
        <v>9893</v>
      </c>
      <c r="D46" s="296">
        <v>83</v>
      </c>
      <c r="E46" s="298">
        <v>192</v>
      </c>
      <c r="F46" s="296">
        <v>0</v>
      </c>
      <c r="G46" s="299">
        <v>0</v>
      </c>
      <c r="H46" s="300">
        <v>10200</v>
      </c>
      <c r="I46" s="300">
        <v>14829</v>
      </c>
      <c r="J46" s="300">
        <v>8275</v>
      </c>
      <c r="K46" s="297">
        <v>16475</v>
      </c>
      <c r="L46" s="296">
        <v>5265</v>
      </c>
      <c r="M46" s="299">
        <v>19336</v>
      </c>
      <c r="N46" s="296">
        <v>4862</v>
      </c>
      <c r="O46" s="297">
        <v>19166</v>
      </c>
      <c r="P46" s="296">
        <v>620</v>
      </c>
      <c r="Q46" s="299">
        <v>644</v>
      </c>
      <c r="R46" s="300">
        <v>1661</v>
      </c>
      <c r="S46" s="299">
        <v>1760</v>
      </c>
      <c r="T46" s="296">
        <v>1595</v>
      </c>
      <c r="U46" s="297">
        <v>1698</v>
      </c>
      <c r="V46" s="296">
        <v>533</v>
      </c>
      <c r="W46" s="297">
        <v>9701</v>
      </c>
      <c r="X46" s="300">
        <v>620</v>
      </c>
      <c r="Y46" s="297">
        <v>12847</v>
      </c>
    </row>
    <row r="47" spans="1:25" ht="93.75" customHeight="1">
      <c r="A47" s="141" t="s">
        <v>126</v>
      </c>
      <c r="B47" s="142"/>
      <c r="C47" s="142"/>
      <c r="D47" s="142"/>
      <c r="E47" s="142"/>
      <c r="F47" s="142"/>
      <c r="G47" s="142"/>
      <c r="H47" s="142"/>
      <c r="I47" s="142"/>
      <c r="J47" s="142"/>
      <c r="K47" s="142"/>
      <c r="L47" s="142"/>
      <c r="M47" s="142"/>
      <c r="N47" s="142"/>
      <c r="O47" s="142"/>
      <c r="P47" s="142"/>
      <c r="Q47" s="142"/>
      <c r="R47" s="142"/>
      <c r="S47" s="142"/>
      <c r="T47" s="142"/>
      <c r="U47" s="142"/>
      <c r="V47" s="142"/>
      <c r="W47" s="142"/>
      <c r="X47" s="142"/>
      <c r="Y47" s="142"/>
    </row>
    <row r="48" spans="1:25" ht="93.75" customHeight="1">
      <c r="A48" s="799" t="s">
        <v>214</v>
      </c>
      <c r="B48" s="799"/>
      <c r="C48" s="799"/>
      <c r="D48" s="799"/>
      <c r="E48" s="799"/>
      <c r="F48" s="799"/>
      <c r="G48" s="799"/>
      <c r="H48" s="799"/>
      <c r="I48" s="799"/>
      <c r="J48" s="799"/>
      <c r="K48" s="799"/>
      <c r="L48" s="799"/>
      <c r="M48" s="799"/>
      <c r="N48" s="799"/>
      <c r="O48" s="799"/>
      <c r="P48" s="799"/>
      <c r="Q48" s="799"/>
      <c r="R48" s="799"/>
      <c r="S48" s="799"/>
      <c r="T48" s="799"/>
      <c r="U48" s="799"/>
      <c r="V48" s="799"/>
      <c r="W48" s="799"/>
      <c r="X48" s="799"/>
      <c r="Y48" s="799"/>
    </row>
    <row r="49" spans="1:25" ht="36" customHeight="1">
      <c r="A49" s="141"/>
      <c r="B49" s="143"/>
      <c r="C49" s="143"/>
      <c r="D49" s="143"/>
      <c r="E49" s="143"/>
      <c r="F49" s="143"/>
      <c r="G49" s="143"/>
      <c r="H49" s="143"/>
      <c r="I49" s="143"/>
      <c r="J49" s="143"/>
      <c r="K49" s="143"/>
      <c r="L49" s="143"/>
      <c r="M49" s="143"/>
      <c r="N49" s="143"/>
      <c r="O49" s="143"/>
      <c r="P49" s="143"/>
      <c r="Q49" s="143"/>
      <c r="R49" s="143"/>
      <c r="S49" s="143"/>
      <c r="T49" s="143"/>
      <c r="U49" s="143"/>
      <c r="V49" s="143"/>
      <c r="W49" s="144"/>
      <c r="X49" s="145"/>
      <c r="Y49" s="144"/>
    </row>
    <row r="50" spans="1:25" ht="28.5" customHeight="1">
      <c r="A50" s="55"/>
      <c r="B50" s="54"/>
      <c r="C50" s="54"/>
      <c r="D50" s="54"/>
      <c r="E50" s="54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54"/>
      <c r="U50" s="54"/>
      <c r="V50" s="54"/>
      <c r="W50" s="61"/>
      <c r="X50" s="800"/>
      <c r="Y50" s="800"/>
    </row>
    <row r="51" spans="1:25">
      <c r="W51" s="4"/>
      <c r="X51" s="800"/>
      <c r="Y51" s="800"/>
    </row>
    <row r="52" spans="1:25" ht="15.75">
      <c r="B52" s="51"/>
      <c r="C52" s="51"/>
      <c r="D52" s="52"/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52"/>
      <c r="S52" s="52"/>
      <c r="T52" s="52"/>
      <c r="U52" s="52"/>
      <c r="V52" s="52"/>
      <c r="W52" s="62"/>
      <c r="X52" s="790"/>
      <c r="Y52" s="790"/>
    </row>
    <row r="53" spans="1:25" ht="21" customHeight="1">
      <c r="B53" s="53"/>
      <c r="C53" s="53"/>
      <c r="D53" s="53"/>
      <c r="E53" s="53"/>
      <c r="F53" s="53"/>
      <c r="G53" s="53"/>
      <c r="H53" s="53"/>
      <c r="I53" s="53"/>
      <c r="J53" s="53"/>
      <c r="K53" s="53"/>
      <c r="L53" s="53"/>
      <c r="M53" s="53"/>
      <c r="N53" s="53"/>
      <c r="O53" s="54"/>
      <c r="P53" s="54"/>
      <c r="Q53" s="54"/>
      <c r="R53" s="54"/>
      <c r="S53" s="54"/>
      <c r="T53" s="54"/>
      <c r="U53" s="54"/>
      <c r="V53" s="54"/>
      <c r="W53" s="61"/>
      <c r="X53" s="624"/>
      <c r="Y53" s="624"/>
    </row>
    <row r="54" spans="1:25" ht="15.75">
      <c r="W54" s="4"/>
      <c r="X54" s="624"/>
      <c r="Y54" s="624"/>
    </row>
    <row r="55" spans="1:25" ht="15.75">
      <c r="W55" s="4"/>
      <c r="X55" s="624"/>
      <c r="Y55" s="624"/>
    </row>
    <row r="56" spans="1:25" ht="15.75">
      <c r="W56" s="4"/>
      <c r="X56" s="59"/>
      <c r="Y56" s="59"/>
    </row>
    <row r="57" spans="1:25" ht="15.75">
      <c r="W57" s="4"/>
      <c r="X57" s="59"/>
      <c r="Y57" s="59"/>
    </row>
    <row r="58" spans="1:25" ht="15.75">
      <c r="W58" s="4"/>
      <c r="X58" s="59"/>
      <c r="Y58" s="59"/>
    </row>
    <row r="59" spans="1:25" ht="15.75">
      <c r="W59" s="4"/>
      <c r="X59" s="59"/>
      <c r="Y59" s="59"/>
    </row>
    <row r="60" spans="1:25" ht="15.75">
      <c r="W60" s="4"/>
      <c r="X60" s="59"/>
      <c r="Y60" s="59"/>
    </row>
    <row r="61" spans="1:25" ht="15.75">
      <c r="W61" s="4"/>
      <c r="X61" s="59"/>
      <c r="Y61" s="59"/>
    </row>
    <row r="62" spans="1:25" ht="15.75">
      <c r="W62" s="4"/>
      <c r="X62" s="59"/>
      <c r="Y62" s="59"/>
    </row>
    <row r="63" spans="1:25" ht="15.75">
      <c r="W63" s="4"/>
      <c r="X63" s="59"/>
      <c r="Y63" s="59"/>
    </row>
    <row r="64" spans="1:25" ht="15.75">
      <c r="W64" s="4"/>
      <c r="X64" s="59"/>
      <c r="Y64" s="59"/>
    </row>
    <row r="65" spans="23:25" ht="15.75">
      <c r="W65" s="4"/>
      <c r="X65" s="59"/>
      <c r="Y65" s="59"/>
    </row>
    <row r="66" spans="23:25" ht="15.75">
      <c r="W66" s="4"/>
      <c r="X66" s="59"/>
      <c r="Y66" s="59"/>
    </row>
    <row r="67" spans="23:25" ht="15.75">
      <c r="W67" s="4"/>
      <c r="X67" s="59"/>
      <c r="Y67" s="59"/>
    </row>
    <row r="68" spans="23:25" ht="15.75">
      <c r="W68" s="4"/>
      <c r="X68" s="59"/>
      <c r="Y68" s="59"/>
    </row>
    <row r="69" spans="23:25" ht="15.75">
      <c r="W69" s="4"/>
      <c r="X69" s="59"/>
      <c r="Y69" s="59"/>
    </row>
    <row r="70" spans="23:25" ht="15.75">
      <c r="W70" s="4"/>
      <c r="X70" s="60"/>
      <c r="Y70" s="60"/>
    </row>
    <row r="71" spans="23:25">
      <c r="W71" s="4"/>
      <c r="X71" s="4"/>
      <c r="Y71" s="4"/>
    </row>
    <row r="72" spans="23:25">
      <c r="W72" s="4"/>
      <c r="X72" s="4"/>
      <c r="Y72" s="4"/>
    </row>
    <row r="73" spans="23:25">
      <c r="W73" s="4"/>
      <c r="X73" s="4"/>
      <c r="Y73" s="4"/>
    </row>
  </sheetData>
  <mergeCells count="100">
    <mergeCell ref="A3:A7"/>
    <mergeCell ref="B3:E3"/>
    <mergeCell ref="F3:I3"/>
    <mergeCell ref="J3:M3"/>
    <mergeCell ref="N3:O3"/>
    <mergeCell ref="B5:B7"/>
    <mergeCell ref="C5:C7"/>
    <mergeCell ref="D5:D7"/>
    <mergeCell ref="E5:E7"/>
    <mergeCell ref="F5:F7"/>
    <mergeCell ref="G5:G7"/>
    <mergeCell ref="H5:H7"/>
    <mergeCell ref="X3:Y3"/>
    <mergeCell ref="B4:C4"/>
    <mergeCell ref="D4:E4"/>
    <mergeCell ref="F4:G4"/>
    <mergeCell ref="H4:I4"/>
    <mergeCell ref="J4:K4"/>
    <mergeCell ref="L4:M4"/>
    <mergeCell ref="N4:O4"/>
    <mergeCell ref="P4:Q4"/>
    <mergeCell ref="R4:S4"/>
    <mergeCell ref="P3:S3"/>
    <mergeCell ref="T3:U3"/>
    <mergeCell ref="V3:W3"/>
    <mergeCell ref="T4:U4"/>
    <mergeCell ref="V4:W4"/>
    <mergeCell ref="X4:Y4"/>
    <mergeCell ref="T5:T7"/>
    <mergeCell ref="I5:I7"/>
    <mergeCell ref="J5:J7"/>
    <mergeCell ref="K5:K7"/>
    <mergeCell ref="L5:L7"/>
    <mergeCell ref="M5:M7"/>
    <mergeCell ref="N5:N7"/>
    <mergeCell ref="O5:O7"/>
    <mergeCell ref="P5:P7"/>
    <mergeCell ref="Q5:Q7"/>
    <mergeCell ref="R5:R7"/>
    <mergeCell ref="S5:S7"/>
    <mergeCell ref="F25:G25"/>
    <mergeCell ref="H25:K25"/>
    <mergeCell ref="L25:O25"/>
    <mergeCell ref="V25:W25"/>
    <mergeCell ref="X25:Y25"/>
    <mergeCell ref="U5:U7"/>
    <mergeCell ref="V5:V7"/>
    <mergeCell ref="W5:W7"/>
    <mergeCell ref="X5:X7"/>
    <mergeCell ref="Y5:Y7"/>
    <mergeCell ref="A26:A31"/>
    <mergeCell ref="B26:C27"/>
    <mergeCell ref="D26:E27"/>
    <mergeCell ref="F26:G27"/>
    <mergeCell ref="H26:K27"/>
    <mergeCell ref="G29:G31"/>
    <mergeCell ref="H29:H31"/>
    <mergeCell ref="I29:I31"/>
    <mergeCell ref="B29:B31"/>
    <mergeCell ref="C29:C31"/>
    <mergeCell ref="D29:D31"/>
    <mergeCell ref="E29:E31"/>
    <mergeCell ref="F29:F31"/>
    <mergeCell ref="P26:Q27"/>
    <mergeCell ref="R26:U27"/>
    <mergeCell ref="V26:W27"/>
    <mergeCell ref="X26:Y27"/>
    <mergeCell ref="B28:C28"/>
    <mergeCell ref="D28:E28"/>
    <mergeCell ref="F28:G28"/>
    <mergeCell ref="H28:I28"/>
    <mergeCell ref="J28:K28"/>
    <mergeCell ref="L28:M28"/>
    <mergeCell ref="L26:O27"/>
    <mergeCell ref="N28:O28"/>
    <mergeCell ref="R28:S28"/>
    <mergeCell ref="T28:U28"/>
    <mergeCell ref="V28:W28"/>
    <mergeCell ref="X28:Y28"/>
    <mergeCell ref="L29:L31"/>
    <mergeCell ref="M29:M31"/>
    <mergeCell ref="N29:N31"/>
    <mergeCell ref="O29:O31"/>
    <mergeCell ref="P28:Q28"/>
    <mergeCell ref="X52:Y52"/>
    <mergeCell ref="A1:Y2"/>
    <mergeCell ref="V29:V31"/>
    <mergeCell ref="W29:W31"/>
    <mergeCell ref="X29:X31"/>
    <mergeCell ref="Y29:Y31"/>
    <mergeCell ref="A48:Y48"/>
    <mergeCell ref="X50:Y51"/>
    <mergeCell ref="P29:P31"/>
    <mergeCell ref="Q29:Q31"/>
    <mergeCell ref="R29:R31"/>
    <mergeCell ref="S29:S31"/>
    <mergeCell ref="T29:T31"/>
    <mergeCell ref="U29:U31"/>
    <mergeCell ref="J29:J31"/>
    <mergeCell ref="K29:K31"/>
  </mergeCells>
  <conditionalFormatting sqref="B50:W50 A49 A26:P26 B28:Q28 B27:O27 A47:Y47 A32:Q46">
    <cfRule type="cellIs" dxfId="31" priority="31" operator="lessThan">
      <formula>0</formula>
    </cfRule>
  </conditionalFormatting>
  <conditionalFormatting sqref="O53:W53 X26:Y28 X32:Y46">
    <cfRule type="cellIs" dxfId="30" priority="32" operator="lessThan">
      <formula>0</formula>
    </cfRule>
  </conditionalFormatting>
  <conditionalFormatting sqref="A50">
    <cfRule type="cellIs" dxfId="29" priority="29" operator="lessThan">
      <formula>0</formula>
    </cfRule>
  </conditionalFormatting>
  <conditionalFormatting sqref="B52:W52">
    <cfRule type="cellIs" dxfId="28" priority="30" operator="lessThan">
      <formula>0</formula>
    </cfRule>
  </conditionalFormatting>
  <conditionalFormatting sqref="X50:Y68">
    <cfRule type="cellIs" dxfId="27" priority="28" operator="lessThan">
      <formula>0</formula>
    </cfRule>
  </conditionalFormatting>
  <conditionalFormatting sqref="X69:Y70">
    <cfRule type="cellIs" dxfId="26" priority="27" operator="lessThan">
      <formula>0</formula>
    </cfRule>
  </conditionalFormatting>
  <conditionalFormatting sqref="V26:W28 V32:W46">
    <cfRule type="cellIs" dxfId="25" priority="26" operator="lessThan">
      <formula>0</formula>
    </cfRule>
  </conditionalFormatting>
  <conditionalFormatting sqref="R26:U28 R32:U46">
    <cfRule type="cellIs" dxfId="24" priority="25" operator="lessThan">
      <formula>0</formula>
    </cfRule>
  </conditionalFormatting>
  <conditionalFormatting sqref="C5">
    <cfRule type="cellIs" dxfId="23" priority="24" operator="lessThan">
      <formula>0</formula>
    </cfRule>
  </conditionalFormatting>
  <conditionalFormatting sqref="W5">
    <cfRule type="cellIs" dxfId="22" priority="14" operator="lessThan">
      <formula>0</formula>
    </cfRule>
  </conditionalFormatting>
  <conditionalFormatting sqref="G5">
    <cfRule type="cellIs" dxfId="21" priority="22" operator="lessThan">
      <formula>0</formula>
    </cfRule>
  </conditionalFormatting>
  <conditionalFormatting sqref="E5">
    <cfRule type="cellIs" dxfId="20" priority="23" operator="lessThan">
      <formula>0</formula>
    </cfRule>
  </conditionalFormatting>
  <conditionalFormatting sqref="I5">
    <cfRule type="cellIs" dxfId="19" priority="21" operator="lessThan">
      <formula>0</formula>
    </cfRule>
  </conditionalFormatting>
  <conditionalFormatting sqref="K5">
    <cfRule type="cellIs" dxfId="18" priority="20" operator="lessThan">
      <formula>0</formula>
    </cfRule>
  </conditionalFormatting>
  <conditionalFormatting sqref="M5">
    <cfRule type="cellIs" dxfId="17" priority="19" operator="lessThan">
      <formula>0</formula>
    </cfRule>
  </conditionalFormatting>
  <conditionalFormatting sqref="O5">
    <cfRule type="cellIs" dxfId="16" priority="18" operator="lessThan">
      <formula>0</formula>
    </cfRule>
  </conditionalFormatting>
  <conditionalFormatting sqref="Q5">
    <cfRule type="cellIs" dxfId="15" priority="17" operator="lessThan">
      <formula>0</formula>
    </cfRule>
  </conditionalFormatting>
  <conditionalFormatting sqref="S5">
    <cfRule type="cellIs" dxfId="14" priority="16" operator="lessThan">
      <formula>0</formula>
    </cfRule>
  </conditionalFormatting>
  <conditionalFormatting sqref="U5">
    <cfRule type="cellIs" dxfId="13" priority="15" operator="lessThan">
      <formula>0</formula>
    </cfRule>
  </conditionalFormatting>
  <conditionalFormatting sqref="Y5">
    <cfRule type="cellIs" dxfId="12" priority="13" operator="lessThan">
      <formula>0</formula>
    </cfRule>
  </conditionalFormatting>
  <conditionalFormatting sqref="C29">
    <cfRule type="cellIs" dxfId="11" priority="12" operator="lessThan">
      <formula>0</formula>
    </cfRule>
  </conditionalFormatting>
  <conditionalFormatting sqref="E29">
    <cfRule type="cellIs" dxfId="10" priority="11" operator="lessThan">
      <formula>0</formula>
    </cfRule>
  </conditionalFormatting>
  <conditionalFormatting sqref="G29">
    <cfRule type="cellIs" dxfId="9" priority="10" operator="lessThan">
      <formula>0</formula>
    </cfRule>
  </conditionalFormatting>
  <conditionalFormatting sqref="I29">
    <cfRule type="cellIs" dxfId="8" priority="9" operator="lessThan">
      <formula>0</formula>
    </cfRule>
  </conditionalFormatting>
  <conditionalFormatting sqref="K29">
    <cfRule type="cellIs" dxfId="7" priority="8" operator="lessThan">
      <formula>0</formula>
    </cfRule>
  </conditionalFormatting>
  <conditionalFormatting sqref="M29">
    <cfRule type="cellIs" dxfId="6" priority="7" operator="lessThan">
      <formula>0</formula>
    </cfRule>
  </conditionalFormatting>
  <conditionalFormatting sqref="O29">
    <cfRule type="cellIs" dxfId="5" priority="6" operator="lessThan">
      <formula>0</formula>
    </cfRule>
  </conditionalFormatting>
  <conditionalFormatting sqref="Q29">
    <cfRule type="cellIs" dxfId="4" priority="5" operator="lessThan">
      <formula>0</formula>
    </cfRule>
  </conditionalFormatting>
  <conditionalFormatting sqref="S29">
    <cfRule type="cellIs" dxfId="3" priority="4" operator="lessThan">
      <formula>0</formula>
    </cfRule>
  </conditionalFormatting>
  <conditionalFormatting sqref="U29">
    <cfRule type="cellIs" dxfId="2" priority="3" operator="lessThan">
      <formula>0</formula>
    </cfRule>
  </conditionalFormatting>
  <conditionalFormatting sqref="W29">
    <cfRule type="cellIs" dxfId="1" priority="2" operator="lessThan">
      <formula>0</formula>
    </cfRule>
  </conditionalFormatting>
  <conditionalFormatting sqref="Y29">
    <cfRule type="cellIs" dxfId="0" priority="1" operator="lessThan">
      <formula>0</formula>
    </cfRule>
  </conditionalFormatting>
  <printOptions horizontalCentered="1"/>
  <pageMargins left="0" right="0" top="0" bottom="0" header="0.31496062992125984" footer="0.31496062992125984"/>
  <pageSetup paperSize="9" scale="13" orientation="portrait" horizontalDpi="4294967294" r:id="rId1"/>
  <headerFooter>
    <oddHeader xml:space="preserve">&amp;R&amp;48Příloha č. 6a 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Q129"/>
  <sheetViews>
    <sheetView view="pageBreakPreview" topLeftCell="B1" zoomScale="40" zoomScaleNormal="40" zoomScaleSheetLayoutView="40" workbookViewId="0">
      <selection activeCell="B2" sqref="B2:AD2"/>
    </sheetView>
  </sheetViews>
  <sheetFormatPr defaultColWidth="10.28515625" defaultRowHeight="12.75"/>
  <cols>
    <col min="1" max="1" width="7.42578125" style="7" customWidth="1"/>
    <col min="2" max="2" width="10.140625" style="7" customWidth="1"/>
    <col min="3" max="30" width="16.5703125" style="7" customWidth="1"/>
    <col min="31" max="32" width="9.85546875" style="7" customWidth="1"/>
    <col min="33" max="33" width="10.28515625" style="7" customWidth="1"/>
    <col min="34" max="34" width="9.7109375" style="7" customWidth="1"/>
    <col min="35" max="35" width="56.5703125" style="7" customWidth="1"/>
    <col min="36" max="36" width="11.140625" style="7" customWidth="1"/>
    <col min="37" max="37" width="10.28515625" style="7" customWidth="1"/>
    <col min="38" max="16384" width="10.28515625" style="7"/>
  </cols>
  <sheetData>
    <row r="2" spans="1:43" ht="66" customHeight="1">
      <c r="A2" s="826"/>
      <c r="B2" s="827" t="s">
        <v>604</v>
      </c>
      <c r="C2" s="827"/>
      <c r="D2" s="827"/>
      <c r="E2" s="827"/>
      <c r="F2" s="827"/>
      <c r="G2" s="827"/>
      <c r="H2" s="827"/>
      <c r="I2" s="827"/>
      <c r="J2" s="827"/>
      <c r="K2" s="827"/>
      <c r="L2" s="827"/>
      <c r="M2" s="827"/>
      <c r="N2" s="827"/>
      <c r="O2" s="827"/>
      <c r="P2" s="827"/>
      <c r="Q2" s="827"/>
      <c r="R2" s="827"/>
      <c r="S2" s="827"/>
      <c r="T2" s="827"/>
      <c r="U2" s="827"/>
      <c r="V2" s="827"/>
      <c r="W2" s="827"/>
      <c r="X2" s="827"/>
      <c r="Y2" s="827"/>
      <c r="Z2" s="827"/>
      <c r="AA2" s="827"/>
      <c r="AB2" s="827"/>
      <c r="AC2" s="827"/>
      <c r="AD2" s="827"/>
      <c r="AI2" s="46"/>
      <c r="AJ2" s="21"/>
      <c r="AK2" s="21"/>
      <c r="AL2" s="21"/>
    </row>
    <row r="3" spans="1:43" ht="43.5" customHeight="1" thickBot="1">
      <c r="A3" s="826"/>
      <c r="B3" s="629"/>
      <c r="C3" s="629"/>
      <c r="D3" s="629"/>
      <c r="E3" s="629"/>
      <c r="F3" s="629"/>
      <c r="G3" s="629"/>
      <c r="H3" s="629"/>
      <c r="I3" s="629"/>
      <c r="J3" s="629"/>
      <c r="K3" s="629"/>
      <c r="L3" s="629"/>
      <c r="M3" s="629"/>
      <c r="N3" s="629"/>
      <c r="O3" s="629"/>
      <c r="P3" s="629"/>
      <c r="Q3" s="629"/>
      <c r="R3" s="629"/>
      <c r="S3" s="629"/>
      <c r="T3" s="629"/>
      <c r="U3" s="629"/>
      <c r="V3" s="629"/>
      <c r="W3" s="629"/>
      <c r="X3" s="629"/>
      <c r="Y3" s="629"/>
      <c r="Z3" s="629"/>
      <c r="AA3" s="828"/>
      <c r="AB3" s="828"/>
      <c r="AC3" s="629"/>
      <c r="AD3" s="629"/>
      <c r="AI3" s="46"/>
      <c r="AJ3" s="21"/>
      <c r="AK3" s="21"/>
      <c r="AL3" s="21"/>
    </row>
    <row r="4" spans="1:43" ht="15.75" customHeight="1">
      <c r="A4" s="826"/>
      <c r="B4" s="829" t="s">
        <v>65</v>
      </c>
      <c r="C4" s="832" t="s">
        <v>150</v>
      </c>
      <c r="D4" s="833"/>
      <c r="E4" s="833"/>
      <c r="F4" s="834"/>
      <c r="G4" s="832" t="s">
        <v>215</v>
      </c>
      <c r="H4" s="833"/>
      <c r="I4" s="833"/>
      <c r="J4" s="834"/>
      <c r="K4" s="833" t="s">
        <v>151</v>
      </c>
      <c r="L4" s="833"/>
      <c r="M4" s="833"/>
      <c r="N4" s="833"/>
      <c r="O4" s="832" t="s">
        <v>152</v>
      </c>
      <c r="P4" s="834"/>
      <c r="Q4" s="832" t="s">
        <v>132</v>
      </c>
      <c r="R4" s="833"/>
      <c r="S4" s="833"/>
      <c r="T4" s="834"/>
      <c r="U4" s="833" t="s">
        <v>122</v>
      </c>
      <c r="V4" s="833"/>
      <c r="W4" s="832" t="s">
        <v>133</v>
      </c>
      <c r="X4" s="834"/>
      <c r="Y4" s="833" t="s">
        <v>216</v>
      </c>
      <c r="Z4" s="833"/>
      <c r="AA4" s="832" t="s">
        <v>605</v>
      </c>
      <c r="AB4" s="834"/>
      <c r="AC4" s="833" t="s">
        <v>66</v>
      </c>
      <c r="AD4" s="834"/>
      <c r="AG4" s="45"/>
      <c r="AI4" s="44"/>
      <c r="AJ4" s="38"/>
      <c r="AK4" s="43"/>
      <c r="AL4" s="21"/>
    </row>
    <row r="5" spans="1:43" s="36" customFormat="1" ht="89.25" customHeight="1">
      <c r="A5" s="826"/>
      <c r="B5" s="830"/>
      <c r="C5" s="835"/>
      <c r="D5" s="836"/>
      <c r="E5" s="836"/>
      <c r="F5" s="837"/>
      <c r="G5" s="835"/>
      <c r="H5" s="836"/>
      <c r="I5" s="836"/>
      <c r="J5" s="837"/>
      <c r="K5" s="836"/>
      <c r="L5" s="836"/>
      <c r="M5" s="836"/>
      <c r="N5" s="836"/>
      <c r="O5" s="835"/>
      <c r="P5" s="837"/>
      <c r="Q5" s="835"/>
      <c r="R5" s="836"/>
      <c r="S5" s="836"/>
      <c r="T5" s="837"/>
      <c r="U5" s="836"/>
      <c r="V5" s="836"/>
      <c r="W5" s="835"/>
      <c r="X5" s="837"/>
      <c r="Y5" s="836"/>
      <c r="Z5" s="836"/>
      <c r="AA5" s="835"/>
      <c r="AB5" s="837"/>
      <c r="AC5" s="836"/>
      <c r="AD5" s="837"/>
      <c r="AG5" s="42"/>
      <c r="AH5" s="42"/>
      <c r="AI5" s="35"/>
      <c r="AJ5" s="41"/>
      <c r="AK5" s="40"/>
      <c r="AL5" s="24"/>
    </row>
    <row r="6" spans="1:43" ht="45" customHeight="1" thickBot="1">
      <c r="A6" s="826"/>
      <c r="B6" s="830"/>
      <c r="C6" s="838" t="s">
        <v>67</v>
      </c>
      <c r="D6" s="839"/>
      <c r="E6" s="840" t="s">
        <v>68</v>
      </c>
      <c r="F6" s="841"/>
      <c r="G6" s="838" t="s">
        <v>67</v>
      </c>
      <c r="H6" s="839"/>
      <c r="I6" s="840" t="s">
        <v>68</v>
      </c>
      <c r="J6" s="841"/>
      <c r="K6" s="842" t="s">
        <v>67</v>
      </c>
      <c r="L6" s="839"/>
      <c r="M6" s="840" t="s">
        <v>68</v>
      </c>
      <c r="N6" s="842"/>
      <c r="O6" s="838" t="s">
        <v>68</v>
      </c>
      <c r="P6" s="841"/>
      <c r="Q6" s="838" t="s">
        <v>67</v>
      </c>
      <c r="R6" s="839"/>
      <c r="S6" s="840" t="s">
        <v>68</v>
      </c>
      <c r="T6" s="841"/>
      <c r="U6" s="842" t="s">
        <v>68</v>
      </c>
      <c r="V6" s="842"/>
      <c r="W6" s="838" t="s">
        <v>134</v>
      </c>
      <c r="X6" s="841"/>
      <c r="Y6" s="842" t="s">
        <v>70</v>
      </c>
      <c r="Z6" s="842"/>
      <c r="AA6" s="838" t="s">
        <v>69</v>
      </c>
      <c r="AB6" s="841"/>
      <c r="AC6" s="842" t="s">
        <v>71</v>
      </c>
      <c r="AD6" s="841"/>
      <c r="AG6" s="29"/>
      <c r="AH6" s="33"/>
      <c r="AI6" s="29"/>
      <c r="AJ6" s="37"/>
      <c r="AK6" s="39"/>
    </row>
    <row r="7" spans="1:43" ht="45" customHeight="1">
      <c r="A7" s="826"/>
      <c r="B7" s="830"/>
      <c r="C7" s="72" t="s">
        <v>72</v>
      </c>
      <c r="D7" s="73" t="s">
        <v>73</v>
      </c>
      <c r="E7" s="73" t="s">
        <v>72</v>
      </c>
      <c r="F7" s="74" t="s">
        <v>73</v>
      </c>
      <c r="G7" s="72" t="s">
        <v>72</v>
      </c>
      <c r="H7" s="73" t="s">
        <v>73</v>
      </c>
      <c r="I7" s="73" t="s">
        <v>72</v>
      </c>
      <c r="J7" s="75" t="s">
        <v>73</v>
      </c>
      <c r="K7" s="76" t="s">
        <v>72</v>
      </c>
      <c r="L7" s="73" t="s">
        <v>73</v>
      </c>
      <c r="M7" s="73" t="s">
        <v>72</v>
      </c>
      <c r="N7" s="77" t="s">
        <v>73</v>
      </c>
      <c r="O7" s="78" t="s">
        <v>72</v>
      </c>
      <c r="P7" s="75" t="s">
        <v>73</v>
      </c>
      <c r="Q7" s="79" t="s">
        <v>72</v>
      </c>
      <c r="R7" s="73" t="s">
        <v>73</v>
      </c>
      <c r="S7" s="73" t="s">
        <v>72</v>
      </c>
      <c r="T7" s="80" t="s">
        <v>73</v>
      </c>
      <c r="U7" s="81" t="s">
        <v>72</v>
      </c>
      <c r="V7" s="82" t="s">
        <v>73</v>
      </c>
      <c r="W7" s="78" t="s">
        <v>72</v>
      </c>
      <c r="X7" s="75" t="s">
        <v>73</v>
      </c>
      <c r="Y7" s="81" t="s">
        <v>72</v>
      </c>
      <c r="Z7" s="82" t="s">
        <v>73</v>
      </c>
      <c r="AA7" s="78" t="s">
        <v>72</v>
      </c>
      <c r="AB7" s="75" t="s">
        <v>73</v>
      </c>
      <c r="AC7" s="81" t="s">
        <v>72</v>
      </c>
      <c r="AD7" s="75" t="s">
        <v>73</v>
      </c>
      <c r="AG7" s="29"/>
      <c r="AH7" s="33"/>
      <c r="AI7" s="29"/>
      <c r="AJ7" s="37"/>
      <c r="AK7" s="39"/>
    </row>
    <row r="8" spans="1:43" ht="45" customHeight="1">
      <c r="A8" s="826"/>
      <c r="B8" s="830"/>
      <c r="C8" s="72" t="s">
        <v>74</v>
      </c>
      <c r="D8" s="73" t="s">
        <v>75</v>
      </c>
      <c r="E8" s="73" t="s">
        <v>74</v>
      </c>
      <c r="F8" s="74" t="s">
        <v>75</v>
      </c>
      <c r="G8" s="72" t="s">
        <v>74</v>
      </c>
      <c r="H8" s="73" t="s">
        <v>75</v>
      </c>
      <c r="I8" s="73" t="s">
        <v>74</v>
      </c>
      <c r="J8" s="75" t="s">
        <v>75</v>
      </c>
      <c r="K8" s="76" t="s">
        <v>74</v>
      </c>
      <c r="L8" s="73" t="s">
        <v>75</v>
      </c>
      <c r="M8" s="73" t="s">
        <v>74</v>
      </c>
      <c r="N8" s="77" t="s">
        <v>75</v>
      </c>
      <c r="O8" s="78" t="s">
        <v>74</v>
      </c>
      <c r="P8" s="75" t="s">
        <v>75</v>
      </c>
      <c r="Q8" s="79" t="s">
        <v>74</v>
      </c>
      <c r="R8" s="73" t="s">
        <v>75</v>
      </c>
      <c r="S8" s="73" t="s">
        <v>74</v>
      </c>
      <c r="T8" s="80" t="s">
        <v>75</v>
      </c>
      <c r="U8" s="81" t="s">
        <v>74</v>
      </c>
      <c r="V8" s="82" t="s">
        <v>75</v>
      </c>
      <c r="W8" s="78" t="s">
        <v>74</v>
      </c>
      <c r="X8" s="75" t="s">
        <v>75</v>
      </c>
      <c r="Y8" s="81" t="s">
        <v>74</v>
      </c>
      <c r="Z8" s="82" t="s">
        <v>75</v>
      </c>
      <c r="AA8" s="78" t="s">
        <v>74</v>
      </c>
      <c r="AB8" s="75" t="s">
        <v>75</v>
      </c>
      <c r="AC8" s="81" t="s">
        <v>74</v>
      </c>
      <c r="AD8" s="75" t="s">
        <v>75</v>
      </c>
      <c r="AG8" s="29"/>
      <c r="AH8" s="33"/>
      <c r="AI8" s="29"/>
      <c r="AJ8" s="37"/>
      <c r="AK8" s="39"/>
    </row>
    <row r="9" spans="1:43" ht="45" customHeight="1" thickBot="1">
      <c r="A9" s="826"/>
      <c r="B9" s="831"/>
      <c r="C9" s="83" t="s">
        <v>76</v>
      </c>
      <c r="D9" s="84" t="s">
        <v>77</v>
      </c>
      <c r="E9" s="84" t="s">
        <v>76</v>
      </c>
      <c r="F9" s="85" t="s">
        <v>77</v>
      </c>
      <c r="G9" s="83" t="s">
        <v>76</v>
      </c>
      <c r="H9" s="84" t="s">
        <v>77</v>
      </c>
      <c r="I9" s="84" t="s">
        <v>76</v>
      </c>
      <c r="J9" s="86" t="s">
        <v>77</v>
      </c>
      <c r="K9" s="87" t="s">
        <v>76</v>
      </c>
      <c r="L9" s="84" t="s">
        <v>77</v>
      </c>
      <c r="M9" s="84" t="s">
        <v>76</v>
      </c>
      <c r="N9" s="88" t="s">
        <v>77</v>
      </c>
      <c r="O9" s="89" t="s">
        <v>76</v>
      </c>
      <c r="P9" s="86" t="s">
        <v>77</v>
      </c>
      <c r="Q9" s="90" t="s">
        <v>76</v>
      </c>
      <c r="R9" s="84" t="s">
        <v>77</v>
      </c>
      <c r="S9" s="84" t="s">
        <v>76</v>
      </c>
      <c r="T9" s="91" t="s">
        <v>77</v>
      </c>
      <c r="U9" s="92" t="s">
        <v>76</v>
      </c>
      <c r="V9" s="93" t="s">
        <v>77</v>
      </c>
      <c r="W9" s="89" t="s">
        <v>76</v>
      </c>
      <c r="X9" s="86" t="s">
        <v>77</v>
      </c>
      <c r="Y9" s="92" t="s">
        <v>76</v>
      </c>
      <c r="Z9" s="93" t="s">
        <v>77</v>
      </c>
      <c r="AA9" s="89" t="s">
        <v>76</v>
      </c>
      <c r="AB9" s="86" t="s">
        <v>77</v>
      </c>
      <c r="AC9" s="92" t="s">
        <v>76</v>
      </c>
      <c r="AD9" s="86" t="s">
        <v>77</v>
      </c>
      <c r="AG9" s="29"/>
      <c r="AH9" s="33"/>
      <c r="AI9" s="29"/>
      <c r="AJ9" s="56"/>
      <c r="AK9" s="56"/>
      <c r="AL9" s="56"/>
      <c r="AM9" s="56"/>
      <c r="AN9" s="57"/>
      <c r="AO9" s="57"/>
      <c r="AP9" s="57"/>
      <c r="AQ9" s="57"/>
    </row>
    <row r="10" spans="1:43" ht="45" customHeight="1" thickTop="1">
      <c r="A10" s="826"/>
      <c r="B10" s="94">
        <v>1</v>
      </c>
      <c r="C10" s="301">
        <v>759</v>
      </c>
      <c r="D10" s="302">
        <v>7</v>
      </c>
      <c r="E10" s="302">
        <v>638</v>
      </c>
      <c r="F10" s="303">
        <v>19</v>
      </c>
      <c r="G10" s="301">
        <v>143</v>
      </c>
      <c r="H10" s="302">
        <v>1</v>
      </c>
      <c r="I10" s="302">
        <v>90</v>
      </c>
      <c r="J10" s="304">
        <v>2</v>
      </c>
      <c r="K10" s="305">
        <v>1370</v>
      </c>
      <c r="L10" s="305">
        <v>24</v>
      </c>
      <c r="M10" s="302">
        <v>1305</v>
      </c>
      <c r="N10" s="302">
        <v>23</v>
      </c>
      <c r="O10" s="306">
        <v>3052</v>
      </c>
      <c r="P10" s="303">
        <v>47</v>
      </c>
      <c r="Q10" s="301">
        <v>2468</v>
      </c>
      <c r="R10" s="302">
        <v>68</v>
      </c>
      <c r="S10" s="302">
        <v>1706</v>
      </c>
      <c r="T10" s="303">
        <v>70</v>
      </c>
      <c r="U10" s="307">
        <v>47</v>
      </c>
      <c r="V10" s="305">
        <v>0</v>
      </c>
      <c r="W10" s="306">
        <v>82</v>
      </c>
      <c r="X10" s="303">
        <v>8</v>
      </c>
      <c r="Y10" s="307">
        <v>41629</v>
      </c>
      <c r="Z10" s="324">
        <v>898</v>
      </c>
      <c r="AA10" s="306">
        <v>0</v>
      </c>
      <c r="AB10" s="306">
        <v>0</v>
      </c>
      <c r="AC10" s="307">
        <v>75</v>
      </c>
      <c r="AD10" s="303">
        <v>7</v>
      </c>
      <c r="AG10" s="29"/>
      <c r="AH10" s="29"/>
      <c r="AI10" s="29"/>
      <c r="AJ10" s="41"/>
      <c r="AK10" s="41"/>
      <c r="AL10" s="41"/>
      <c r="AM10" s="41"/>
      <c r="AN10" s="58"/>
      <c r="AO10" s="58"/>
      <c r="AP10" s="58"/>
      <c r="AQ10" s="58"/>
    </row>
    <row r="11" spans="1:43" ht="45" customHeight="1">
      <c r="A11" s="826"/>
      <c r="B11" s="94">
        <v>2</v>
      </c>
      <c r="C11" s="311">
        <v>814</v>
      </c>
      <c r="D11" s="312">
        <v>97</v>
      </c>
      <c r="E11" s="312">
        <v>614</v>
      </c>
      <c r="F11" s="310">
        <v>40</v>
      </c>
      <c r="G11" s="311">
        <v>132</v>
      </c>
      <c r="H11" s="312">
        <v>3</v>
      </c>
      <c r="I11" s="312">
        <v>79</v>
      </c>
      <c r="J11" s="313">
        <v>5</v>
      </c>
      <c r="K11" s="314">
        <v>1231</v>
      </c>
      <c r="L11" s="312">
        <v>61</v>
      </c>
      <c r="M11" s="312">
        <v>1171</v>
      </c>
      <c r="N11" s="314">
        <v>60</v>
      </c>
      <c r="O11" s="315">
        <v>3057</v>
      </c>
      <c r="P11" s="310">
        <v>191</v>
      </c>
      <c r="Q11" s="311">
        <v>2507</v>
      </c>
      <c r="R11" s="312">
        <v>130</v>
      </c>
      <c r="S11" s="312">
        <v>1714</v>
      </c>
      <c r="T11" s="310">
        <v>119</v>
      </c>
      <c r="U11" s="308">
        <v>45</v>
      </c>
      <c r="V11" s="314">
        <v>0</v>
      </c>
      <c r="W11" s="315">
        <v>134</v>
      </c>
      <c r="X11" s="310">
        <v>60</v>
      </c>
      <c r="Y11" s="308">
        <v>41885</v>
      </c>
      <c r="Z11" s="309">
        <v>1410</v>
      </c>
      <c r="AA11" s="315">
        <v>0</v>
      </c>
      <c r="AB11" s="313">
        <v>0</v>
      </c>
      <c r="AC11" s="308">
        <v>72</v>
      </c>
      <c r="AD11" s="310">
        <v>19</v>
      </c>
      <c r="AG11" s="29"/>
      <c r="AH11" s="29"/>
      <c r="AI11" s="29"/>
      <c r="AJ11" s="41"/>
      <c r="AK11" s="41"/>
      <c r="AL11" s="41"/>
      <c r="AM11" s="41"/>
      <c r="AN11" s="58"/>
      <c r="AO11" s="58"/>
      <c r="AP11" s="58"/>
      <c r="AQ11" s="58"/>
    </row>
    <row r="12" spans="1:43" ht="45" customHeight="1">
      <c r="A12" s="826"/>
      <c r="B12" s="94">
        <v>3</v>
      </c>
      <c r="C12" s="311">
        <v>1276</v>
      </c>
      <c r="D12" s="312">
        <v>612</v>
      </c>
      <c r="E12" s="312">
        <v>689</v>
      </c>
      <c r="F12" s="310">
        <v>172</v>
      </c>
      <c r="G12" s="311">
        <v>133</v>
      </c>
      <c r="H12" s="312">
        <v>8</v>
      </c>
      <c r="I12" s="312">
        <v>76</v>
      </c>
      <c r="J12" s="313">
        <v>6</v>
      </c>
      <c r="K12" s="314">
        <v>1013</v>
      </c>
      <c r="L12" s="312">
        <v>200</v>
      </c>
      <c r="M12" s="312">
        <v>907</v>
      </c>
      <c r="N12" s="314">
        <v>144</v>
      </c>
      <c r="O12" s="315">
        <v>3073</v>
      </c>
      <c r="P12" s="310">
        <v>431</v>
      </c>
      <c r="Q12" s="311">
        <v>2507</v>
      </c>
      <c r="R12" s="312">
        <v>169</v>
      </c>
      <c r="S12" s="312">
        <v>1726</v>
      </c>
      <c r="T12" s="310">
        <v>202</v>
      </c>
      <c r="U12" s="308">
        <v>43</v>
      </c>
      <c r="V12" s="314">
        <v>1</v>
      </c>
      <c r="W12" s="315">
        <v>155</v>
      </c>
      <c r="X12" s="310">
        <v>82</v>
      </c>
      <c r="Y12" s="308">
        <v>42181</v>
      </c>
      <c r="Z12" s="309">
        <v>2008</v>
      </c>
      <c r="AA12" s="315">
        <v>0</v>
      </c>
      <c r="AB12" s="313">
        <v>0</v>
      </c>
      <c r="AC12" s="308">
        <v>83</v>
      </c>
      <c r="AD12" s="310">
        <v>40</v>
      </c>
      <c r="AG12" s="29"/>
      <c r="AH12" s="33"/>
      <c r="AI12" s="29"/>
      <c r="AJ12" s="41"/>
      <c r="AK12" s="41"/>
      <c r="AL12" s="41"/>
      <c r="AM12" s="41"/>
      <c r="AN12" s="58"/>
      <c r="AO12" s="58"/>
      <c r="AP12" s="58"/>
      <c r="AQ12" s="58"/>
    </row>
    <row r="13" spans="1:43" ht="45" customHeight="1">
      <c r="A13" s="826"/>
      <c r="B13" s="94">
        <v>4</v>
      </c>
      <c r="C13" s="311">
        <v>2261</v>
      </c>
      <c r="D13" s="312">
        <v>1619</v>
      </c>
      <c r="E13" s="312">
        <v>1562</v>
      </c>
      <c r="F13" s="310">
        <v>1083</v>
      </c>
      <c r="G13" s="311">
        <v>130</v>
      </c>
      <c r="H13" s="312">
        <v>12</v>
      </c>
      <c r="I13" s="312">
        <v>73</v>
      </c>
      <c r="J13" s="313">
        <v>10</v>
      </c>
      <c r="K13" s="314">
        <v>1020</v>
      </c>
      <c r="L13" s="312">
        <v>468</v>
      </c>
      <c r="M13" s="312">
        <v>866</v>
      </c>
      <c r="N13" s="314">
        <v>360</v>
      </c>
      <c r="O13" s="315">
        <v>2932</v>
      </c>
      <c r="P13" s="310">
        <v>669</v>
      </c>
      <c r="Q13" s="311">
        <v>2432</v>
      </c>
      <c r="R13" s="312">
        <v>222</v>
      </c>
      <c r="S13" s="312">
        <v>1719</v>
      </c>
      <c r="T13" s="310">
        <v>284</v>
      </c>
      <c r="U13" s="308">
        <v>43</v>
      </c>
      <c r="V13" s="314">
        <v>1</v>
      </c>
      <c r="W13" s="315">
        <v>157</v>
      </c>
      <c r="X13" s="310">
        <v>86</v>
      </c>
      <c r="Y13" s="308">
        <v>42584</v>
      </c>
      <c r="Z13" s="309">
        <v>2844</v>
      </c>
      <c r="AA13" s="315">
        <v>0</v>
      </c>
      <c r="AB13" s="313">
        <v>0</v>
      </c>
      <c r="AC13" s="308">
        <v>86</v>
      </c>
      <c r="AD13" s="310">
        <v>61</v>
      </c>
      <c r="AG13" s="29"/>
      <c r="AH13" s="29"/>
      <c r="AI13" s="29"/>
      <c r="AJ13" s="41"/>
      <c r="AK13" s="41"/>
      <c r="AL13" s="41"/>
      <c r="AM13" s="41"/>
      <c r="AN13" s="58"/>
      <c r="AO13" s="58"/>
      <c r="AP13" s="58"/>
      <c r="AQ13" s="58"/>
    </row>
    <row r="14" spans="1:43" ht="45" customHeight="1">
      <c r="A14" s="826"/>
      <c r="B14" s="94">
        <v>5</v>
      </c>
      <c r="C14" s="311">
        <v>3245</v>
      </c>
      <c r="D14" s="312">
        <v>2614</v>
      </c>
      <c r="E14" s="312">
        <v>2448</v>
      </c>
      <c r="F14" s="310">
        <v>2052</v>
      </c>
      <c r="G14" s="311">
        <v>122</v>
      </c>
      <c r="H14" s="312">
        <v>13</v>
      </c>
      <c r="I14" s="312">
        <v>66</v>
      </c>
      <c r="J14" s="313">
        <v>15</v>
      </c>
      <c r="K14" s="314">
        <v>1347</v>
      </c>
      <c r="L14" s="312">
        <v>847</v>
      </c>
      <c r="M14" s="312">
        <v>1207</v>
      </c>
      <c r="N14" s="314">
        <v>750</v>
      </c>
      <c r="O14" s="315">
        <v>2804</v>
      </c>
      <c r="P14" s="310">
        <v>862</v>
      </c>
      <c r="Q14" s="311">
        <v>2488</v>
      </c>
      <c r="R14" s="312">
        <v>306</v>
      </c>
      <c r="S14" s="312">
        <v>1719</v>
      </c>
      <c r="T14" s="310">
        <v>359</v>
      </c>
      <c r="U14" s="308">
        <v>45</v>
      </c>
      <c r="V14" s="314">
        <v>3</v>
      </c>
      <c r="W14" s="315">
        <v>164</v>
      </c>
      <c r="X14" s="310">
        <v>93</v>
      </c>
      <c r="Y14" s="308">
        <v>43060</v>
      </c>
      <c r="Z14" s="309">
        <v>3739</v>
      </c>
      <c r="AA14" s="315">
        <v>0</v>
      </c>
      <c r="AB14" s="313">
        <v>0</v>
      </c>
      <c r="AC14" s="308">
        <v>91</v>
      </c>
      <c r="AD14" s="310">
        <v>85</v>
      </c>
      <c r="AG14" s="16"/>
      <c r="AH14" s="29"/>
      <c r="AI14" s="29"/>
      <c r="AJ14" s="41"/>
      <c r="AK14" s="41"/>
      <c r="AL14" s="41"/>
      <c r="AM14" s="41"/>
      <c r="AN14" s="58"/>
      <c r="AO14" s="58"/>
      <c r="AP14" s="58"/>
      <c r="AQ14" s="58"/>
    </row>
    <row r="15" spans="1:43" ht="45" customHeight="1">
      <c r="A15" s="826"/>
      <c r="B15" s="334">
        <v>6</v>
      </c>
      <c r="C15" s="311">
        <v>4014</v>
      </c>
      <c r="D15" s="312">
        <v>3407</v>
      </c>
      <c r="E15" s="312">
        <v>3073</v>
      </c>
      <c r="F15" s="310">
        <v>2776</v>
      </c>
      <c r="G15" s="311">
        <v>123</v>
      </c>
      <c r="H15" s="312">
        <v>17</v>
      </c>
      <c r="I15" s="312">
        <v>69</v>
      </c>
      <c r="J15" s="313">
        <v>21</v>
      </c>
      <c r="K15" s="314">
        <v>1810</v>
      </c>
      <c r="L15" s="312">
        <v>1415</v>
      </c>
      <c r="M15" s="312">
        <v>1573</v>
      </c>
      <c r="N15" s="314">
        <v>1216</v>
      </c>
      <c r="O15" s="315">
        <v>2700</v>
      </c>
      <c r="P15" s="310">
        <v>1051</v>
      </c>
      <c r="Q15" s="311">
        <v>2572</v>
      </c>
      <c r="R15" s="312">
        <v>426</v>
      </c>
      <c r="S15" s="312">
        <v>1725</v>
      </c>
      <c r="T15" s="310">
        <v>430</v>
      </c>
      <c r="U15" s="308">
        <v>46</v>
      </c>
      <c r="V15" s="314">
        <v>5</v>
      </c>
      <c r="W15" s="315">
        <v>167</v>
      </c>
      <c r="X15" s="310">
        <v>99</v>
      </c>
      <c r="Y15" s="308">
        <v>43432</v>
      </c>
      <c r="Z15" s="309">
        <v>4462</v>
      </c>
      <c r="AA15" s="315">
        <v>0</v>
      </c>
      <c r="AB15" s="313">
        <v>0</v>
      </c>
      <c r="AC15" s="308">
        <v>101</v>
      </c>
      <c r="AD15" s="310">
        <v>106</v>
      </c>
      <c r="AG15" s="16"/>
      <c r="AI15" s="29"/>
      <c r="AJ15" s="41"/>
      <c r="AK15" s="41"/>
      <c r="AL15" s="41"/>
      <c r="AM15" s="41"/>
      <c r="AN15" s="58"/>
      <c r="AO15" s="58"/>
      <c r="AP15" s="58"/>
      <c r="AQ15" s="58"/>
    </row>
    <row r="16" spans="1:43" ht="45" customHeight="1">
      <c r="A16" s="826"/>
      <c r="B16" s="94">
        <v>7</v>
      </c>
      <c r="C16" s="311">
        <v>4372</v>
      </c>
      <c r="D16" s="312">
        <v>4086</v>
      </c>
      <c r="E16" s="312">
        <v>3499</v>
      </c>
      <c r="F16" s="310">
        <v>3593</v>
      </c>
      <c r="G16" s="311">
        <v>114</v>
      </c>
      <c r="H16" s="312">
        <v>17</v>
      </c>
      <c r="I16" s="312">
        <v>62</v>
      </c>
      <c r="J16" s="313">
        <v>22</v>
      </c>
      <c r="K16" s="314">
        <v>2069</v>
      </c>
      <c r="L16" s="312">
        <v>1863</v>
      </c>
      <c r="M16" s="312">
        <v>1904</v>
      </c>
      <c r="N16" s="314">
        <v>1728</v>
      </c>
      <c r="O16" s="315">
        <v>2567</v>
      </c>
      <c r="P16" s="310">
        <v>1208</v>
      </c>
      <c r="Q16" s="311">
        <v>2567</v>
      </c>
      <c r="R16" s="312">
        <v>478</v>
      </c>
      <c r="S16" s="312">
        <v>1700</v>
      </c>
      <c r="T16" s="310">
        <v>488</v>
      </c>
      <c r="U16" s="308">
        <v>46</v>
      </c>
      <c r="V16" s="314">
        <v>5</v>
      </c>
      <c r="W16" s="315">
        <v>179</v>
      </c>
      <c r="X16" s="310">
        <v>113</v>
      </c>
      <c r="Y16" s="308">
        <v>43821</v>
      </c>
      <c r="Z16" s="309">
        <v>5141</v>
      </c>
      <c r="AA16" s="315">
        <v>0</v>
      </c>
      <c r="AB16" s="313">
        <v>0</v>
      </c>
      <c r="AC16" s="308">
        <v>101</v>
      </c>
      <c r="AD16" s="310">
        <v>114</v>
      </c>
      <c r="AG16" s="16"/>
      <c r="AI16" s="29"/>
      <c r="AJ16" s="41"/>
      <c r="AK16" s="41"/>
      <c r="AL16" s="41"/>
      <c r="AM16" s="41"/>
      <c r="AN16" s="58"/>
      <c r="AO16" s="58"/>
      <c r="AP16" s="58"/>
      <c r="AQ16" s="58"/>
    </row>
    <row r="17" spans="1:43" ht="45" customHeight="1">
      <c r="A17" s="826"/>
      <c r="B17" s="94">
        <v>8</v>
      </c>
      <c r="C17" s="311">
        <v>4735</v>
      </c>
      <c r="D17" s="312">
        <v>4617</v>
      </c>
      <c r="E17" s="312">
        <v>3835</v>
      </c>
      <c r="F17" s="310">
        <v>4156</v>
      </c>
      <c r="G17" s="311">
        <v>111</v>
      </c>
      <c r="H17" s="312">
        <v>18</v>
      </c>
      <c r="I17" s="312">
        <v>58</v>
      </c>
      <c r="J17" s="313">
        <v>22</v>
      </c>
      <c r="K17" s="314">
        <v>2377</v>
      </c>
      <c r="L17" s="312">
        <v>2294</v>
      </c>
      <c r="M17" s="312">
        <v>2156</v>
      </c>
      <c r="N17" s="314">
        <v>2095</v>
      </c>
      <c r="O17" s="315">
        <v>2516</v>
      </c>
      <c r="P17" s="310">
        <v>1344</v>
      </c>
      <c r="Q17" s="311">
        <v>2573</v>
      </c>
      <c r="R17" s="312">
        <v>512</v>
      </c>
      <c r="S17" s="312">
        <v>1731</v>
      </c>
      <c r="T17" s="310">
        <v>568</v>
      </c>
      <c r="U17" s="308">
        <v>47</v>
      </c>
      <c r="V17" s="314">
        <v>6</v>
      </c>
      <c r="W17" s="315">
        <v>177</v>
      </c>
      <c r="X17" s="310">
        <v>116</v>
      </c>
      <c r="Y17" s="308">
        <v>44113</v>
      </c>
      <c r="Z17" s="309">
        <v>5693</v>
      </c>
      <c r="AA17" s="315">
        <v>0</v>
      </c>
      <c r="AB17" s="313">
        <v>0</v>
      </c>
      <c r="AC17" s="308">
        <v>103</v>
      </c>
      <c r="AD17" s="310">
        <v>128</v>
      </c>
      <c r="AG17" s="16"/>
      <c r="AI17" s="29"/>
      <c r="AJ17" s="41"/>
      <c r="AK17" s="41"/>
      <c r="AL17" s="41"/>
      <c r="AM17" s="41"/>
      <c r="AN17" s="58"/>
      <c r="AO17" s="58"/>
      <c r="AP17" s="58"/>
      <c r="AQ17" s="58"/>
    </row>
    <row r="18" spans="1:43" ht="45" customHeight="1">
      <c r="A18" s="826"/>
      <c r="B18" s="94">
        <v>9</v>
      </c>
      <c r="C18" s="311">
        <v>5224</v>
      </c>
      <c r="D18" s="312">
        <v>5171</v>
      </c>
      <c r="E18" s="312">
        <v>4278</v>
      </c>
      <c r="F18" s="310">
        <v>4771</v>
      </c>
      <c r="G18" s="311">
        <v>112</v>
      </c>
      <c r="H18" s="312">
        <v>19</v>
      </c>
      <c r="I18" s="312">
        <v>58</v>
      </c>
      <c r="J18" s="313">
        <v>23</v>
      </c>
      <c r="K18" s="314">
        <v>2499</v>
      </c>
      <c r="L18" s="312">
        <v>2775</v>
      </c>
      <c r="M18" s="312">
        <v>2266</v>
      </c>
      <c r="N18" s="314">
        <v>2556</v>
      </c>
      <c r="O18" s="315">
        <v>2428</v>
      </c>
      <c r="P18" s="310">
        <v>1514</v>
      </c>
      <c r="Q18" s="311">
        <v>2592</v>
      </c>
      <c r="R18" s="312">
        <v>567</v>
      </c>
      <c r="S18" s="312">
        <v>1744</v>
      </c>
      <c r="T18" s="310">
        <v>659</v>
      </c>
      <c r="U18" s="308">
        <v>49</v>
      </c>
      <c r="V18" s="314">
        <v>8</v>
      </c>
      <c r="W18" s="315">
        <v>178</v>
      </c>
      <c r="X18" s="310">
        <v>117</v>
      </c>
      <c r="Y18" s="308">
        <v>44526</v>
      </c>
      <c r="Z18" s="309">
        <v>6424</v>
      </c>
      <c r="AA18" s="315">
        <v>0</v>
      </c>
      <c r="AB18" s="313">
        <v>0</v>
      </c>
      <c r="AC18" s="308">
        <v>99</v>
      </c>
      <c r="AD18" s="310">
        <v>146</v>
      </c>
      <c r="AG18" s="16"/>
      <c r="AI18" s="29"/>
      <c r="AJ18" s="41"/>
      <c r="AK18" s="41"/>
      <c r="AL18" s="41"/>
      <c r="AM18" s="41"/>
      <c r="AN18" s="58"/>
      <c r="AO18" s="58"/>
      <c r="AP18" s="58"/>
      <c r="AQ18" s="58"/>
    </row>
    <row r="19" spans="1:43" ht="45" customHeight="1">
      <c r="A19" s="826"/>
      <c r="B19" s="94">
        <v>10</v>
      </c>
      <c r="C19" s="311">
        <v>5556</v>
      </c>
      <c r="D19" s="312">
        <v>5671</v>
      </c>
      <c r="E19" s="312">
        <v>4559</v>
      </c>
      <c r="F19" s="310">
        <v>5344</v>
      </c>
      <c r="G19" s="311">
        <v>106</v>
      </c>
      <c r="H19" s="312">
        <v>21</v>
      </c>
      <c r="I19" s="312">
        <v>52</v>
      </c>
      <c r="J19" s="313">
        <v>27</v>
      </c>
      <c r="K19" s="314">
        <v>2548</v>
      </c>
      <c r="L19" s="312">
        <v>3223</v>
      </c>
      <c r="M19" s="312">
        <v>2354</v>
      </c>
      <c r="N19" s="314">
        <v>3033</v>
      </c>
      <c r="O19" s="315">
        <v>2350</v>
      </c>
      <c r="P19" s="310">
        <v>1670</v>
      </c>
      <c r="Q19" s="311">
        <v>2620</v>
      </c>
      <c r="R19" s="312">
        <v>633</v>
      </c>
      <c r="S19" s="312">
        <v>1746</v>
      </c>
      <c r="T19" s="310">
        <v>731</v>
      </c>
      <c r="U19" s="308">
        <v>53</v>
      </c>
      <c r="V19" s="314">
        <v>12</v>
      </c>
      <c r="W19" s="315">
        <v>178</v>
      </c>
      <c r="X19" s="310">
        <v>118</v>
      </c>
      <c r="Y19" s="308">
        <v>44854</v>
      </c>
      <c r="Z19" s="309">
        <v>7089</v>
      </c>
      <c r="AA19" s="315">
        <v>0</v>
      </c>
      <c r="AB19" s="313">
        <v>0</v>
      </c>
      <c r="AC19" s="308">
        <v>94</v>
      </c>
      <c r="AD19" s="310">
        <v>165</v>
      </c>
      <c r="AG19" s="16"/>
      <c r="AI19" s="29"/>
      <c r="AJ19" s="41"/>
      <c r="AK19" s="41"/>
      <c r="AL19" s="41"/>
      <c r="AM19" s="41"/>
      <c r="AN19" s="58"/>
      <c r="AO19" s="58"/>
      <c r="AP19" s="58"/>
      <c r="AQ19" s="58"/>
    </row>
    <row r="20" spans="1:43" ht="45" customHeight="1">
      <c r="A20" s="826"/>
      <c r="B20" s="94">
        <v>11</v>
      </c>
      <c r="C20" s="311">
        <v>5265</v>
      </c>
      <c r="D20" s="312">
        <v>6097</v>
      </c>
      <c r="E20" s="312">
        <v>4297</v>
      </c>
      <c r="F20" s="310">
        <v>5836</v>
      </c>
      <c r="G20" s="311">
        <v>108</v>
      </c>
      <c r="H20" s="312">
        <v>24</v>
      </c>
      <c r="I20" s="312">
        <v>53</v>
      </c>
      <c r="J20" s="313">
        <v>29</v>
      </c>
      <c r="K20" s="314">
        <v>2556</v>
      </c>
      <c r="L20" s="312">
        <v>3763</v>
      </c>
      <c r="M20" s="312">
        <v>2330</v>
      </c>
      <c r="N20" s="314">
        <v>3522</v>
      </c>
      <c r="O20" s="315">
        <v>2302</v>
      </c>
      <c r="P20" s="310">
        <v>1835</v>
      </c>
      <c r="Q20" s="311">
        <v>2666</v>
      </c>
      <c r="R20" s="312">
        <v>720</v>
      </c>
      <c r="S20" s="312">
        <v>1728</v>
      </c>
      <c r="T20" s="310">
        <v>779</v>
      </c>
      <c r="U20" s="308">
        <v>55</v>
      </c>
      <c r="V20" s="314">
        <v>14</v>
      </c>
      <c r="W20" s="315">
        <v>181</v>
      </c>
      <c r="X20" s="310">
        <v>121</v>
      </c>
      <c r="Y20" s="308">
        <v>45238</v>
      </c>
      <c r="Z20" s="309">
        <v>8339</v>
      </c>
      <c r="AA20" s="315">
        <v>0</v>
      </c>
      <c r="AB20" s="313">
        <v>0</v>
      </c>
      <c r="AC20" s="308">
        <v>96</v>
      </c>
      <c r="AD20" s="310">
        <v>182</v>
      </c>
      <c r="AG20" s="16"/>
      <c r="AI20" s="29"/>
      <c r="AJ20" s="41"/>
      <c r="AK20" s="41"/>
      <c r="AL20" s="41"/>
      <c r="AM20" s="41"/>
      <c r="AN20" s="58"/>
      <c r="AO20" s="58"/>
      <c r="AP20" s="58"/>
      <c r="AQ20" s="58"/>
    </row>
    <row r="21" spans="1:43" ht="45" customHeight="1" thickBot="1">
      <c r="A21" s="826"/>
      <c r="B21" s="95">
        <v>12</v>
      </c>
      <c r="C21" s="325">
        <v>4685</v>
      </c>
      <c r="D21" s="326">
        <v>6308</v>
      </c>
      <c r="E21" s="326">
        <v>3865</v>
      </c>
      <c r="F21" s="327">
        <v>6133</v>
      </c>
      <c r="G21" s="325">
        <v>106</v>
      </c>
      <c r="H21" s="326">
        <v>24</v>
      </c>
      <c r="I21" s="326">
        <v>52</v>
      </c>
      <c r="J21" s="328">
        <v>30</v>
      </c>
      <c r="K21" s="329">
        <v>2434</v>
      </c>
      <c r="L21" s="326">
        <v>4148</v>
      </c>
      <c r="M21" s="326">
        <v>2266</v>
      </c>
      <c r="N21" s="329">
        <v>3929</v>
      </c>
      <c r="O21" s="330">
        <v>2217</v>
      </c>
      <c r="P21" s="327">
        <v>1936</v>
      </c>
      <c r="Q21" s="325">
        <v>2712</v>
      </c>
      <c r="R21" s="326">
        <v>824</v>
      </c>
      <c r="S21" s="326">
        <v>1749</v>
      </c>
      <c r="T21" s="327">
        <v>885</v>
      </c>
      <c r="U21" s="331">
        <v>54</v>
      </c>
      <c r="V21" s="329">
        <v>14</v>
      </c>
      <c r="W21" s="330">
        <v>187</v>
      </c>
      <c r="X21" s="327">
        <v>127</v>
      </c>
      <c r="Y21" s="331">
        <v>44654</v>
      </c>
      <c r="Z21" s="332">
        <v>9893</v>
      </c>
      <c r="AA21" s="330">
        <v>0</v>
      </c>
      <c r="AB21" s="328">
        <v>0</v>
      </c>
      <c r="AC21" s="331">
        <v>83</v>
      </c>
      <c r="AD21" s="327">
        <v>192</v>
      </c>
      <c r="AG21" s="16"/>
      <c r="AI21" s="29"/>
      <c r="AJ21" s="41"/>
      <c r="AK21" s="41"/>
      <c r="AL21" s="41"/>
      <c r="AM21" s="41"/>
      <c r="AN21" s="58"/>
      <c r="AO21" s="58"/>
      <c r="AP21" s="58"/>
      <c r="AQ21" s="58"/>
    </row>
    <row r="22" spans="1:43" ht="33" customHeight="1">
      <c r="A22" s="826"/>
      <c r="B22" s="65"/>
      <c r="C22" s="64"/>
      <c r="D22" s="64"/>
      <c r="E22" s="64"/>
      <c r="F22" s="64"/>
      <c r="G22" s="64"/>
      <c r="H22" s="64"/>
      <c r="I22" s="64"/>
      <c r="J22" s="64"/>
      <c r="K22" s="64"/>
      <c r="L22" s="64"/>
      <c r="M22" s="64"/>
      <c r="N22" s="64"/>
      <c r="O22" s="64"/>
      <c r="P22" s="64"/>
      <c r="Q22" s="64"/>
      <c r="R22" s="64"/>
      <c r="S22" s="64"/>
      <c r="T22" s="64"/>
      <c r="U22" s="64"/>
      <c r="V22" s="64"/>
      <c r="W22" s="64"/>
      <c r="X22" s="64"/>
      <c r="Y22" s="64"/>
      <c r="Z22" s="64"/>
      <c r="AA22" s="64"/>
      <c r="AB22" s="64"/>
      <c r="AC22" s="64"/>
      <c r="AD22" s="64"/>
      <c r="AG22" s="16"/>
      <c r="AI22" s="29"/>
      <c r="AJ22" s="41"/>
      <c r="AK22" s="41"/>
      <c r="AL22" s="41"/>
      <c r="AM22" s="41"/>
      <c r="AN22" s="58"/>
      <c r="AO22" s="58"/>
      <c r="AP22" s="58"/>
      <c r="AQ22" s="58"/>
    </row>
    <row r="23" spans="1:43" ht="33" customHeight="1">
      <c r="A23" s="826"/>
      <c r="B23" s="65"/>
      <c r="C23" s="64"/>
      <c r="D23" s="64"/>
      <c r="E23" s="64"/>
      <c r="F23" s="64"/>
      <c r="G23" s="64"/>
      <c r="H23" s="64"/>
      <c r="I23" s="64"/>
      <c r="J23" s="64"/>
      <c r="K23" s="64"/>
      <c r="L23" s="64"/>
      <c r="M23" s="64"/>
      <c r="N23" s="64"/>
      <c r="O23" s="64"/>
      <c r="P23" s="64"/>
      <c r="Q23" s="64"/>
      <c r="R23" s="64"/>
      <c r="S23" s="64"/>
      <c r="T23" s="64"/>
      <c r="U23" s="64"/>
      <c r="V23" s="64"/>
      <c r="W23" s="64"/>
      <c r="X23" s="64"/>
      <c r="Y23" s="64"/>
      <c r="Z23" s="64"/>
      <c r="AA23" s="64"/>
      <c r="AB23" s="64"/>
      <c r="AC23" s="64"/>
      <c r="AD23" s="64"/>
      <c r="AG23" s="16"/>
      <c r="AI23" s="29"/>
      <c r="AJ23" s="41"/>
      <c r="AK23" s="41"/>
      <c r="AL23" s="41"/>
      <c r="AM23" s="41"/>
      <c r="AN23" s="58"/>
      <c r="AO23" s="58"/>
      <c r="AP23" s="58"/>
      <c r="AQ23" s="58"/>
    </row>
    <row r="24" spans="1:43" ht="33" customHeight="1">
      <c r="A24" s="826"/>
      <c r="B24" s="65"/>
      <c r="C24" s="64"/>
      <c r="D24" s="64"/>
      <c r="E24" s="64"/>
      <c r="F24" s="64"/>
      <c r="G24" s="64"/>
      <c r="H24" s="64"/>
      <c r="I24" s="64"/>
      <c r="J24" s="64"/>
      <c r="K24" s="64"/>
      <c r="L24" s="64"/>
      <c r="M24" s="64"/>
      <c r="N24" s="64"/>
      <c r="O24" s="64"/>
      <c r="P24" s="64"/>
      <c r="Q24" s="64"/>
      <c r="R24" s="64"/>
      <c r="S24" s="64"/>
      <c r="T24" s="64"/>
      <c r="U24" s="64"/>
      <c r="V24" s="64"/>
      <c r="W24" s="64"/>
      <c r="X24" s="64"/>
      <c r="Y24" s="64"/>
      <c r="Z24" s="64"/>
      <c r="AA24" s="64"/>
      <c r="AB24" s="64"/>
      <c r="AC24" s="64"/>
      <c r="AD24" s="64"/>
      <c r="AG24" s="16"/>
      <c r="AI24" s="29"/>
      <c r="AJ24" s="41"/>
      <c r="AK24" s="41"/>
      <c r="AL24" s="41"/>
      <c r="AM24" s="41"/>
      <c r="AN24" s="58"/>
      <c r="AO24" s="58"/>
      <c r="AP24" s="58"/>
      <c r="AQ24" s="58"/>
    </row>
    <row r="25" spans="1:43" ht="31.5" customHeight="1" thickBot="1">
      <c r="A25" s="826"/>
      <c r="B25" s="65"/>
      <c r="C25" s="828"/>
      <c r="D25" s="828"/>
      <c r="E25" s="843"/>
      <c r="F25" s="843"/>
      <c r="G25" s="629"/>
      <c r="H25" s="629"/>
      <c r="I25" s="629"/>
      <c r="J25" s="629"/>
      <c r="K25" s="843"/>
      <c r="L25" s="843"/>
      <c r="M25" s="828"/>
      <c r="N25" s="828"/>
      <c r="O25" s="629"/>
      <c r="P25" s="629"/>
      <c r="Q25" s="63"/>
      <c r="R25" s="63"/>
      <c r="S25" s="63"/>
      <c r="T25" s="63"/>
      <c r="U25" s="63"/>
      <c r="V25" s="63"/>
      <c r="W25" s="63"/>
      <c r="X25" s="63"/>
      <c r="Y25" s="63"/>
      <c r="Z25" s="63"/>
      <c r="AA25" s="63"/>
      <c r="AB25" s="63"/>
      <c r="AC25" s="63"/>
      <c r="AD25" s="63"/>
      <c r="AE25" s="31"/>
      <c r="AF25" s="31"/>
      <c r="AH25" s="13"/>
      <c r="AI25" s="13"/>
      <c r="AJ25" s="13"/>
      <c r="AK25" s="21"/>
      <c r="AL25" s="21"/>
    </row>
    <row r="26" spans="1:43" ht="86.25" customHeight="1">
      <c r="A26" s="826"/>
      <c r="B26" s="829" t="s">
        <v>65</v>
      </c>
      <c r="C26" s="832" t="s">
        <v>606</v>
      </c>
      <c r="D26" s="834"/>
      <c r="E26" s="832" t="s">
        <v>607</v>
      </c>
      <c r="F26" s="834"/>
      <c r="G26" s="844" t="s">
        <v>608</v>
      </c>
      <c r="H26" s="845"/>
      <c r="I26" s="832" t="s">
        <v>149</v>
      </c>
      <c r="J26" s="834"/>
      <c r="K26" s="832" t="s">
        <v>153</v>
      </c>
      <c r="L26" s="834"/>
      <c r="M26" s="832" t="s">
        <v>154</v>
      </c>
      <c r="N26" s="834"/>
      <c r="O26" s="832" t="s">
        <v>212</v>
      </c>
      <c r="P26" s="834"/>
      <c r="Q26" s="67"/>
      <c r="R26" s="68"/>
      <c r="S26" s="68"/>
      <c r="T26" s="68"/>
      <c r="U26" s="68"/>
      <c r="V26" s="68"/>
      <c r="W26" s="68"/>
      <c r="X26" s="63"/>
      <c r="Y26" s="63"/>
      <c r="Z26" s="63"/>
      <c r="AA26" s="63"/>
      <c r="AB26" s="66"/>
      <c r="AC26" s="31"/>
      <c r="AD26" s="31"/>
      <c r="AF26" s="13"/>
    </row>
    <row r="27" spans="1:43" ht="86.25" customHeight="1">
      <c r="A27" s="826"/>
      <c r="B27" s="830"/>
      <c r="C27" s="835"/>
      <c r="D27" s="837"/>
      <c r="E27" s="835"/>
      <c r="F27" s="837"/>
      <c r="G27" s="846"/>
      <c r="H27" s="847"/>
      <c r="I27" s="835"/>
      <c r="J27" s="837"/>
      <c r="K27" s="835"/>
      <c r="L27" s="837"/>
      <c r="M27" s="835"/>
      <c r="N27" s="837"/>
      <c r="O27" s="835"/>
      <c r="P27" s="837"/>
      <c r="Q27" s="71"/>
      <c r="R27" s="71"/>
      <c r="S27" s="67"/>
      <c r="T27" s="67"/>
      <c r="U27" s="67"/>
      <c r="V27" s="67"/>
      <c r="W27" s="69"/>
      <c r="X27" s="63"/>
      <c r="Y27" s="63"/>
      <c r="Z27" s="63"/>
      <c r="AA27" s="63"/>
      <c r="AB27" s="66"/>
      <c r="AC27" s="31"/>
      <c r="AD27" s="25"/>
      <c r="AE27" s="122"/>
      <c r="AF27" s="122"/>
      <c r="AG27" s="122"/>
      <c r="AH27" s="122"/>
      <c r="AI27" s="122"/>
    </row>
    <row r="28" spans="1:43" ht="45" customHeight="1" thickBot="1">
      <c r="A28" s="826"/>
      <c r="B28" s="830"/>
      <c r="C28" s="838" t="s">
        <v>68</v>
      </c>
      <c r="D28" s="841"/>
      <c r="E28" s="838" t="s">
        <v>68</v>
      </c>
      <c r="F28" s="841"/>
      <c r="G28" s="838" t="s">
        <v>68</v>
      </c>
      <c r="H28" s="841"/>
      <c r="I28" s="838" t="s">
        <v>68</v>
      </c>
      <c r="J28" s="841"/>
      <c r="K28" s="838" t="s">
        <v>78</v>
      </c>
      <c r="L28" s="841"/>
      <c r="M28" s="838" t="s">
        <v>78</v>
      </c>
      <c r="N28" s="841"/>
      <c r="O28" s="838" t="s">
        <v>78</v>
      </c>
      <c r="P28" s="841"/>
      <c r="Q28" s="71"/>
      <c r="R28" s="71"/>
      <c r="S28" s="67"/>
      <c r="T28" s="67"/>
      <c r="U28" s="67"/>
      <c r="V28" s="67"/>
      <c r="W28" s="69"/>
      <c r="X28" s="63"/>
      <c r="Y28" s="63"/>
      <c r="Z28" s="63"/>
      <c r="AA28" s="63"/>
      <c r="AB28" s="66"/>
      <c r="AC28" s="31"/>
      <c r="AD28" s="31"/>
      <c r="AE28" s="122"/>
      <c r="AF28" s="123"/>
      <c r="AG28" s="124"/>
      <c r="AH28" s="124"/>
      <c r="AI28" s="124"/>
    </row>
    <row r="29" spans="1:43" ht="45" customHeight="1">
      <c r="A29" s="826"/>
      <c r="B29" s="830"/>
      <c r="C29" s="78" t="s">
        <v>72</v>
      </c>
      <c r="D29" s="75" t="s">
        <v>73</v>
      </c>
      <c r="E29" s="78" t="s">
        <v>72</v>
      </c>
      <c r="F29" s="75" t="s">
        <v>73</v>
      </c>
      <c r="G29" s="78" t="s">
        <v>72</v>
      </c>
      <c r="H29" s="75" t="s">
        <v>73</v>
      </c>
      <c r="I29" s="81" t="s">
        <v>72</v>
      </c>
      <c r="J29" s="82" t="s">
        <v>73</v>
      </c>
      <c r="K29" s="78" t="s">
        <v>72</v>
      </c>
      <c r="L29" s="75" t="s">
        <v>73</v>
      </c>
      <c r="M29" s="96" t="s">
        <v>72</v>
      </c>
      <c r="N29" s="80" t="s">
        <v>73</v>
      </c>
      <c r="O29" s="335" t="s">
        <v>72</v>
      </c>
      <c r="P29" s="75" t="s">
        <v>73</v>
      </c>
      <c r="Q29" s="71"/>
      <c r="R29" s="71"/>
      <c r="S29" s="67"/>
      <c r="T29" s="67"/>
      <c r="U29" s="67"/>
      <c r="V29" s="67"/>
      <c r="W29" s="69"/>
      <c r="X29" s="63"/>
      <c r="Y29" s="63"/>
      <c r="Z29" s="63"/>
      <c r="AA29" s="63"/>
      <c r="AB29" s="66"/>
      <c r="AC29" s="31"/>
      <c r="AE29" s="122"/>
      <c r="AF29" s="125"/>
      <c r="AG29" s="125"/>
      <c r="AH29" s="126"/>
      <c r="AI29" s="124"/>
    </row>
    <row r="30" spans="1:43" ht="45" customHeight="1">
      <c r="A30" s="826"/>
      <c r="B30" s="830"/>
      <c r="C30" s="78" t="s">
        <v>74</v>
      </c>
      <c r="D30" s="75" t="s">
        <v>75</v>
      </c>
      <c r="E30" s="78" t="s">
        <v>74</v>
      </c>
      <c r="F30" s="75" t="s">
        <v>75</v>
      </c>
      <c r="G30" s="78" t="s">
        <v>74</v>
      </c>
      <c r="H30" s="75" t="s">
        <v>75</v>
      </c>
      <c r="I30" s="81" t="s">
        <v>74</v>
      </c>
      <c r="J30" s="82" t="s">
        <v>75</v>
      </c>
      <c r="K30" s="78" t="s">
        <v>74</v>
      </c>
      <c r="L30" s="75" t="s">
        <v>75</v>
      </c>
      <c r="M30" s="78" t="s">
        <v>74</v>
      </c>
      <c r="N30" s="80" t="s">
        <v>75</v>
      </c>
      <c r="O30" s="335" t="s">
        <v>74</v>
      </c>
      <c r="P30" s="75" t="s">
        <v>75</v>
      </c>
      <c r="Q30" s="71"/>
      <c r="R30" s="71"/>
      <c r="S30" s="70"/>
      <c r="T30" s="70"/>
      <c r="U30" s="70"/>
      <c r="V30" s="70"/>
      <c r="W30" s="70"/>
      <c r="X30" s="63"/>
      <c r="Y30" s="63"/>
      <c r="Z30" s="63"/>
      <c r="AA30" s="63"/>
      <c r="AB30" s="66"/>
      <c r="AC30" s="31"/>
      <c r="AD30" s="31"/>
      <c r="AE30" s="122"/>
      <c r="AF30" s="125"/>
      <c r="AG30" s="125"/>
      <c r="AH30" s="126"/>
      <c r="AI30" s="124"/>
    </row>
    <row r="31" spans="1:43" ht="45" customHeight="1" thickBot="1">
      <c r="A31" s="826"/>
      <c r="B31" s="831"/>
      <c r="C31" s="89" t="s">
        <v>76</v>
      </c>
      <c r="D31" s="86" t="s">
        <v>77</v>
      </c>
      <c r="E31" s="89" t="s">
        <v>76</v>
      </c>
      <c r="F31" s="86" t="s">
        <v>77</v>
      </c>
      <c r="G31" s="89" t="s">
        <v>76</v>
      </c>
      <c r="H31" s="86" t="s">
        <v>77</v>
      </c>
      <c r="I31" s="92" t="s">
        <v>76</v>
      </c>
      <c r="J31" s="93" t="s">
        <v>77</v>
      </c>
      <c r="K31" s="89" t="s">
        <v>76</v>
      </c>
      <c r="L31" s="86" t="s">
        <v>77</v>
      </c>
      <c r="M31" s="89" t="s">
        <v>76</v>
      </c>
      <c r="N31" s="91" t="s">
        <v>77</v>
      </c>
      <c r="O31" s="336" t="s">
        <v>76</v>
      </c>
      <c r="P31" s="86" t="s">
        <v>77</v>
      </c>
      <c r="Q31" s="71"/>
      <c r="R31" s="71"/>
      <c r="S31" s="70"/>
      <c r="T31" s="70"/>
      <c r="U31" s="70"/>
      <c r="V31" s="70"/>
      <c r="W31" s="70"/>
      <c r="X31" s="63"/>
      <c r="Y31" s="63"/>
      <c r="Z31" s="63"/>
      <c r="AA31" s="63"/>
      <c r="AB31" s="66"/>
      <c r="AC31" s="31"/>
      <c r="AD31" s="31"/>
      <c r="AE31" s="122"/>
      <c r="AF31" s="125"/>
      <c r="AG31" s="127"/>
      <c r="AH31" s="126"/>
      <c r="AI31" s="124"/>
    </row>
    <row r="32" spans="1:43" ht="45" customHeight="1" thickTop="1">
      <c r="A32" s="826"/>
      <c r="B32" s="94">
        <v>1</v>
      </c>
      <c r="C32" s="315">
        <v>13949</v>
      </c>
      <c r="D32" s="315">
        <v>1134</v>
      </c>
      <c r="E32" s="315">
        <v>25998</v>
      </c>
      <c r="F32" s="315">
        <v>3372</v>
      </c>
      <c r="G32" s="318">
        <v>0</v>
      </c>
      <c r="H32" s="318">
        <v>0</v>
      </c>
      <c r="I32" s="319">
        <v>0</v>
      </c>
      <c r="J32" s="317">
        <v>1</v>
      </c>
      <c r="K32" s="315">
        <v>751</v>
      </c>
      <c r="L32" s="310">
        <v>489</v>
      </c>
      <c r="M32" s="318">
        <v>885</v>
      </c>
      <c r="N32" s="316">
        <v>422</v>
      </c>
      <c r="O32" s="333">
        <v>0</v>
      </c>
      <c r="P32" s="316">
        <v>0</v>
      </c>
      <c r="Q32" s="71"/>
      <c r="R32" s="71"/>
      <c r="S32" s="70"/>
      <c r="T32" s="70"/>
      <c r="U32" s="70"/>
      <c r="V32" s="70"/>
      <c r="W32" s="70"/>
      <c r="X32" s="63"/>
      <c r="Y32" s="63"/>
      <c r="Z32" s="63"/>
      <c r="AA32" s="63"/>
      <c r="AB32" s="66"/>
      <c r="AC32" s="31"/>
      <c r="AD32" s="31"/>
      <c r="AE32" s="122"/>
      <c r="AF32" s="125"/>
      <c r="AG32" s="124"/>
      <c r="AH32" s="126"/>
      <c r="AI32" s="124"/>
    </row>
    <row r="33" spans="1:40" ht="45" customHeight="1">
      <c r="A33" s="826"/>
      <c r="B33" s="94">
        <v>2</v>
      </c>
      <c r="C33" s="315">
        <v>14224</v>
      </c>
      <c r="D33" s="310">
        <v>1934</v>
      </c>
      <c r="E33" s="315">
        <v>25381</v>
      </c>
      <c r="F33" s="310">
        <v>5410</v>
      </c>
      <c r="G33" s="318">
        <v>0</v>
      </c>
      <c r="H33" s="316">
        <v>0</v>
      </c>
      <c r="I33" s="319">
        <v>0</v>
      </c>
      <c r="J33" s="317">
        <v>1</v>
      </c>
      <c r="K33" s="315">
        <v>1315</v>
      </c>
      <c r="L33" s="310">
        <v>1809</v>
      </c>
      <c r="M33" s="318">
        <v>999</v>
      </c>
      <c r="N33" s="316">
        <v>1297</v>
      </c>
      <c r="O33" s="318">
        <v>0</v>
      </c>
      <c r="P33" s="316">
        <v>0</v>
      </c>
      <c r="Q33" s="71"/>
      <c r="R33" s="71"/>
      <c r="S33" s="70"/>
      <c r="T33" s="70"/>
      <c r="U33" s="70"/>
      <c r="V33" s="70"/>
      <c r="W33" s="70"/>
      <c r="X33" s="63"/>
      <c r="Y33" s="63"/>
      <c r="Z33" s="63"/>
      <c r="AA33" s="63"/>
      <c r="AB33" s="66"/>
      <c r="AC33" s="31"/>
      <c r="AD33" s="31"/>
      <c r="AE33" s="122"/>
      <c r="AF33" s="125"/>
      <c r="AG33" s="127"/>
      <c r="AH33" s="126"/>
      <c r="AI33" s="124"/>
    </row>
    <row r="34" spans="1:40" ht="45" customHeight="1">
      <c r="A34" s="826"/>
      <c r="B34" s="94">
        <v>3</v>
      </c>
      <c r="C34" s="315">
        <v>14234</v>
      </c>
      <c r="D34" s="310">
        <v>3263</v>
      </c>
      <c r="E34" s="315">
        <v>24618</v>
      </c>
      <c r="F34" s="310">
        <v>7880</v>
      </c>
      <c r="G34" s="318">
        <v>0</v>
      </c>
      <c r="H34" s="316">
        <v>0</v>
      </c>
      <c r="I34" s="319">
        <v>0</v>
      </c>
      <c r="J34" s="317">
        <v>1</v>
      </c>
      <c r="K34" s="315">
        <v>1615</v>
      </c>
      <c r="L34" s="310">
        <v>3432</v>
      </c>
      <c r="M34" s="318">
        <v>1163</v>
      </c>
      <c r="N34" s="316">
        <v>2489</v>
      </c>
      <c r="O34" s="318">
        <v>0</v>
      </c>
      <c r="P34" s="316">
        <v>0</v>
      </c>
      <c r="Q34" s="71"/>
      <c r="R34" s="71"/>
      <c r="S34" s="70"/>
      <c r="T34" s="70"/>
      <c r="U34" s="70"/>
      <c r="V34" s="70"/>
      <c r="W34" s="70"/>
      <c r="X34" s="63"/>
      <c r="Y34" s="63"/>
      <c r="Z34" s="63"/>
      <c r="AA34" s="63"/>
      <c r="AB34" s="66"/>
      <c r="AC34" s="31"/>
      <c r="AD34" s="31"/>
      <c r="AE34" s="122"/>
      <c r="AF34" s="125"/>
      <c r="AG34" s="124"/>
      <c r="AH34" s="128"/>
      <c r="AI34" s="124"/>
    </row>
    <row r="35" spans="1:40" ht="45" customHeight="1">
      <c r="A35" s="826"/>
      <c r="B35" s="94">
        <v>4</v>
      </c>
      <c r="C35" s="315">
        <v>15408</v>
      </c>
      <c r="D35" s="310">
        <v>7569</v>
      </c>
      <c r="E35" s="315">
        <v>23738</v>
      </c>
      <c r="F35" s="310">
        <v>10443</v>
      </c>
      <c r="G35" s="318">
        <v>0</v>
      </c>
      <c r="H35" s="316">
        <v>0</v>
      </c>
      <c r="I35" s="319">
        <v>0</v>
      </c>
      <c r="J35" s="317">
        <v>1</v>
      </c>
      <c r="K35" s="315">
        <v>1737</v>
      </c>
      <c r="L35" s="310">
        <v>4892</v>
      </c>
      <c r="M35" s="318">
        <v>1181</v>
      </c>
      <c r="N35" s="316">
        <v>3688</v>
      </c>
      <c r="O35" s="318">
        <v>0</v>
      </c>
      <c r="P35" s="316">
        <v>0</v>
      </c>
      <c r="Q35" s="71"/>
      <c r="R35" s="71"/>
      <c r="S35" s="70"/>
      <c r="T35" s="70"/>
      <c r="U35" s="70"/>
      <c r="V35" s="70"/>
      <c r="W35" s="70"/>
      <c r="X35" s="63"/>
      <c r="Y35" s="63"/>
      <c r="Z35" s="63"/>
      <c r="AA35" s="63"/>
      <c r="AB35" s="66"/>
      <c r="AC35" s="31"/>
      <c r="AD35" s="31"/>
      <c r="AE35" s="122"/>
      <c r="AF35" s="129"/>
      <c r="AG35" s="127"/>
      <c r="AH35" s="126"/>
      <c r="AI35" s="124"/>
    </row>
    <row r="36" spans="1:40" ht="45" customHeight="1">
      <c r="A36" s="826"/>
      <c r="B36" s="94">
        <v>5</v>
      </c>
      <c r="C36" s="315">
        <v>16318</v>
      </c>
      <c r="D36" s="310">
        <v>10915</v>
      </c>
      <c r="E36" s="315">
        <v>20862</v>
      </c>
      <c r="F36" s="310">
        <v>12520</v>
      </c>
      <c r="G36" s="318">
        <v>6</v>
      </c>
      <c r="H36" s="316">
        <v>6</v>
      </c>
      <c r="I36" s="319">
        <v>0</v>
      </c>
      <c r="J36" s="317">
        <v>1</v>
      </c>
      <c r="K36" s="315">
        <v>1559</v>
      </c>
      <c r="L36" s="310">
        <v>6408</v>
      </c>
      <c r="M36" s="318">
        <v>1162</v>
      </c>
      <c r="N36" s="316">
        <v>4824</v>
      </c>
      <c r="O36" s="318">
        <v>0</v>
      </c>
      <c r="P36" s="316">
        <v>0</v>
      </c>
      <c r="Q36" s="71"/>
      <c r="R36" s="71"/>
      <c r="S36" s="70"/>
      <c r="T36" s="70"/>
      <c r="U36" s="70"/>
      <c r="V36" s="70"/>
      <c r="W36" s="70"/>
      <c r="X36" s="63"/>
      <c r="Y36" s="63"/>
      <c r="Z36" s="63"/>
      <c r="AA36" s="63"/>
      <c r="AB36" s="66"/>
      <c r="AC36" s="31"/>
      <c r="AD36" s="31"/>
      <c r="AE36" s="122"/>
      <c r="AF36" s="129"/>
      <c r="AG36" s="124"/>
      <c r="AH36" s="128"/>
      <c r="AI36" s="130"/>
      <c r="AJ36" s="34"/>
      <c r="AK36" s="34"/>
      <c r="AL36" s="34"/>
    </row>
    <row r="37" spans="1:40" ht="45" customHeight="1">
      <c r="A37" s="826"/>
      <c r="B37" s="94">
        <v>6</v>
      </c>
      <c r="C37" s="315">
        <v>16696</v>
      </c>
      <c r="D37" s="310">
        <v>12856</v>
      </c>
      <c r="E37" s="315">
        <v>17924</v>
      </c>
      <c r="F37" s="310">
        <v>14211</v>
      </c>
      <c r="G37" s="318">
        <v>15</v>
      </c>
      <c r="H37" s="316">
        <v>15</v>
      </c>
      <c r="I37" s="319">
        <v>296</v>
      </c>
      <c r="J37" s="317">
        <v>309</v>
      </c>
      <c r="K37" s="315">
        <v>757</v>
      </c>
      <c r="L37" s="310">
        <v>7338</v>
      </c>
      <c r="M37" s="318">
        <v>635</v>
      </c>
      <c r="N37" s="316">
        <v>5557</v>
      </c>
      <c r="O37" s="318">
        <v>0</v>
      </c>
      <c r="P37" s="316">
        <v>10</v>
      </c>
      <c r="Q37" s="71"/>
      <c r="R37" s="71"/>
      <c r="S37" s="70"/>
      <c r="T37" s="70"/>
      <c r="U37" s="70"/>
      <c r="V37" s="70"/>
      <c r="W37" s="70"/>
      <c r="X37" s="63"/>
      <c r="Y37" s="63"/>
      <c r="Z37" s="63"/>
      <c r="AA37" s="63"/>
      <c r="AB37" s="66"/>
      <c r="AC37" s="31"/>
      <c r="AD37" s="31"/>
      <c r="AE37" s="122"/>
      <c r="AF37" s="125"/>
      <c r="AG37" s="127"/>
      <c r="AH37" s="126"/>
      <c r="AI37" s="32"/>
      <c r="AJ37" s="34"/>
      <c r="AK37" s="34"/>
      <c r="AL37" s="34"/>
    </row>
    <row r="38" spans="1:40" ht="42.75" customHeight="1">
      <c r="A38" s="826"/>
      <c r="B38" s="94">
        <v>7</v>
      </c>
      <c r="C38" s="315">
        <v>15653</v>
      </c>
      <c r="D38" s="310">
        <v>13641</v>
      </c>
      <c r="E38" s="315">
        <v>14753</v>
      </c>
      <c r="F38" s="310">
        <v>15145</v>
      </c>
      <c r="G38" s="318">
        <v>24</v>
      </c>
      <c r="H38" s="316">
        <v>24</v>
      </c>
      <c r="I38" s="319">
        <v>510</v>
      </c>
      <c r="J38" s="317">
        <v>523</v>
      </c>
      <c r="K38" s="315">
        <v>433</v>
      </c>
      <c r="L38" s="310">
        <v>7580</v>
      </c>
      <c r="M38" s="318">
        <v>471</v>
      </c>
      <c r="N38" s="316">
        <v>5955</v>
      </c>
      <c r="O38" s="318">
        <v>0</v>
      </c>
      <c r="P38" s="316">
        <v>13</v>
      </c>
      <c r="Q38" s="64"/>
      <c r="R38" s="63"/>
      <c r="S38" s="63"/>
      <c r="T38" s="63"/>
      <c r="U38" s="63"/>
      <c r="V38" s="63"/>
      <c r="W38" s="63"/>
      <c r="X38" s="63"/>
      <c r="Y38" s="63"/>
      <c r="Z38" s="63"/>
      <c r="AA38" s="63"/>
      <c r="AB38" s="63"/>
      <c r="AC38" s="63"/>
      <c r="AD38" s="66"/>
      <c r="AE38" s="31"/>
      <c r="AF38" s="31"/>
      <c r="AG38" s="36"/>
      <c r="AH38" s="30"/>
      <c r="AI38" s="13"/>
      <c r="AJ38" s="13"/>
      <c r="AK38" s="30"/>
      <c r="AL38" s="30"/>
      <c r="AM38" s="30"/>
      <c r="AN38" s="30"/>
    </row>
    <row r="39" spans="1:40" ht="42.75" customHeight="1">
      <c r="A39" s="826"/>
      <c r="B39" s="94">
        <v>8</v>
      </c>
      <c r="C39" s="315">
        <v>15151</v>
      </c>
      <c r="D39" s="310">
        <v>14343</v>
      </c>
      <c r="E39" s="315">
        <v>12266</v>
      </c>
      <c r="F39" s="310">
        <v>16037</v>
      </c>
      <c r="G39" s="318">
        <v>68</v>
      </c>
      <c r="H39" s="316">
        <v>68</v>
      </c>
      <c r="I39" s="319">
        <v>682</v>
      </c>
      <c r="J39" s="317">
        <v>704</v>
      </c>
      <c r="K39" s="315">
        <v>560</v>
      </c>
      <c r="L39" s="310">
        <v>8155</v>
      </c>
      <c r="M39" s="318">
        <v>474</v>
      </c>
      <c r="N39" s="316">
        <v>6676</v>
      </c>
      <c r="O39" s="318">
        <v>1</v>
      </c>
      <c r="P39" s="316">
        <v>14</v>
      </c>
      <c r="Q39" s="64"/>
      <c r="R39" s="64"/>
      <c r="S39" s="64"/>
      <c r="T39" s="63"/>
      <c r="U39" s="63"/>
      <c r="V39" s="63"/>
      <c r="W39" s="63"/>
      <c r="X39" s="63"/>
      <c r="Y39" s="63"/>
      <c r="Z39" s="63"/>
      <c r="AA39" s="63"/>
      <c r="AB39" s="63"/>
      <c r="AC39" s="63"/>
      <c r="AD39" s="66"/>
      <c r="AE39" s="31"/>
      <c r="AF39" s="31"/>
      <c r="AH39" s="30"/>
      <c r="AI39" s="13"/>
      <c r="AJ39" s="13"/>
      <c r="AK39" s="30"/>
      <c r="AL39" s="30"/>
      <c r="AM39" s="30"/>
      <c r="AN39" s="30"/>
    </row>
    <row r="40" spans="1:40" ht="42.75" customHeight="1">
      <c r="A40" s="826"/>
      <c r="B40" s="94">
        <v>9</v>
      </c>
      <c r="C40" s="315">
        <v>14825</v>
      </c>
      <c r="D40" s="310">
        <v>15056</v>
      </c>
      <c r="E40" s="315">
        <v>9044</v>
      </c>
      <c r="F40" s="310">
        <v>16904</v>
      </c>
      <c r="G40" s="318">
        <v>140</v>
      </c>
      <c r="H40" s="316">
        <v>140</v>
      </c>
      <c r="I40" s="319">
        <v>902</v>
      </c>
      <c r="J40" s="317">
        <v>936</v>
      </c>
      <c r="K40" s="315">
        <v>1295</v>
      </c>
      <c r="L40" s="310">
        <v>9547</v>
      </c>
      <c r="M40" s="318">
        <v>632</v>
      </c>
      <c r="N40" s="316">
        <v>7455</v>
      </c>
      <c r="O40" s="318">
        <v>0</v>
      </c>
      <c r="P40" s="316">
        <v>14</v>
      </c>
      <c r="Q40" s="63"/>
      <c r="R40" s="71"/>
      <c r="S40" s="71"/>
      <c r="T40" s="71"/>
      <c r="U40" s="71"/>
      <c r="V40" s="71"/>
      <c r="W40" s="71"/>
      <c r="X40" s="71"/>
      <c r="Y40" s="71"/>
      <c r="Z40" s="71"/>
      <c r="AA40" s="71"/>
      <c r="AB40" s="71"/>
      <c r="AC40" s="71"/>
      <c r="AD40" s="71"/>
      <c r="AH40" s="30"/>
      <c r="AI40" s="13"/>
      <c r="AJ40" s="13"/>
      <c r="AK40" s="30"/>
      <c r="AL40" s="30"/>
      <c r="AM40" s="30"/>
      <c r="AN40" s="30"/>
    </row>
    <row r="41" spans="1:40" ht="42.75" customHeight="1">
      <c r="B41" s="94">
        <v>10</v>
      </c>
      <c r="C41" s="315">
        <v>13763</v>
      </c>
      <c r="D41" s="310">
        <v>15510</v>
      </c>
      <c r="E41" s="315">
        <v>6780</v>
      </c>
      <c r="F41" s="310">
        <v>17648</v>
      </c>
      <c r="G41" s="318">
        <v>274</v>
      </c>
      <c r="H41" s="316">
        <v>275</v>
      </c>
      <c r="I41" s="319">
        <v>1106</v>
      </c>
      <c r="J41" s="317">
        <v>1150</v>
      </c>
      <c r="K41" s="315">
        <v>1530</v>
      </c>
      <c r="L41" s="310">
        <v>10988</v>
      </c>
      <c r="M41" s="318">
        <v>852</v>
      </c>
      <c r="N41" s="316">
        <v>8285</v>
      </c>
      <c r="O41" s="318">
        <v>0</v>
      </c>
      <c r="P41" s="316">
        <v>23</v>
      </c>
      <c r="AG41" s="29"/>
      <c r="AH41" s="13"/>
      <c r="AI41" s="13"/>
      <c r="AJ41" s="13"/>
      <c r="AK41" s="13"/>
      <c r="AL41" s="13"/>
      <c r="AM41" s="13"/>
      <c r="AN41" s="13"/>
    </row>
    <row r="42" spans="1:40" ht="42.75" customHeight="1">
      <c r="B42" s="94">
        <v>11</v>
      </c>
      <c r="C42" s="315">
        <v>10552</v>
      </c>
      <c r="D42" s="310">
        <v>16118</v>
      </c>
      <c r="E42" s="315">
        <v>5567</v>
      </c>
      <c r="F42" s="310">
        <v>18430</v>
      </c>
      <c r="G42" s="318">
        <v>437</v>
      </c>
      <c r="H42" s="316">
        <v>453</v>
      </c>
      <c r="I42" s="319">
        <v>1377</v>
      </c>
      <c r="J42" s="317">
        <v>1445</v>
      </c>
      <c r="K42" s="315">
        <v>1497</v>
      </c>
      <c r="L42" s="310">
        <v>12405</v>
      </c>
      <c r="M42" s="318">
        <v>877</v>
      </c>
      <c r="N42" s="316">
        <v>9144</v>
      </c>
      <c r="O42" s="318">
        <v>0</v>
      </c>
      <c r="P42" s="316">
        <v>26</v>
      </c>
      <c r="AI42" s="21"/>
      <c r="AJ42" s="21"/>
      <c r="AK42" s="13"/>
      <c r="AL42" s="13"/>
      <c r="AM42" s="13"/>
      <c r="AN42" s="13"/>
    </row>
    <row r="43" spans="1:40" ht="42.75" customHeight="1" thickBot="1">
      <c r="B43" s="95">
        <v>12</v>
      </c>
      <c r="C43" s="330">
        <v>8275</v>
      </c>
      <c r="D43" s="327">
        <v>16475</v>
      </c>
      <c r="E43" s="330">
        <v>4862</v>
      </c>
      <c r="F43" s="327">
        <v>19166</v>
      </c>
      <c r="G43" s="322">
        <v>620</v>
      </c>
      <c r="H43" s="320">
        <v>644</v>
      </c>
      <c r="I43" s="323">
        <v>1595</v>
      </c>
      <c r="J43" s="321">
        <v>1698</v>
      </c>
      <c r="K43" s="330">
        <v>620</v>
      </c>
      <c r="L43" s="327">
        <v>12847</v>
      </c>
      <c r="M43" s="322">
        <v>533</v>
      </c>
      <c r="N43" s="320">
        <v>9701</v>
      </c>
      <c r="O43" s="322">
        <v>0</v>
      </c>
      <c r="P43" s="320">
        <v>26</v>
      </c>
      <c r="AK43" s="13"/>
      <c r="AL43" s="13"/>
      <c r="AM43" s="13"/>
      <c r="AN43" s="13"/>
    </row>
    <row r="44" spans="1:40" ht="21.75" customHeight="1">
      <c r="P44" s="28"/>
      <c r="AK44" s="13"/>
      <c r="AL44" s="13"/>
      <c r="AM44" s="13"/>
      <c r="AN44" s="13"/>
    </row>
    <row r="45" spans="1:40" ht="29.25">
      <c r="B45" s="133" t="s">
        <v>205</v>
      </c>
      <c r="AK45" s="13"/>
      <c r="AL45" s="13"/>
      <c r="AM45" s="13"/>
      <c r="AN45" s="13"/>
    </row>
    <row r="46" spans="1:40" ht="29.25">
      <c r="B46" s="134" t="s">
        <v>206</v>
      </c>
      <c r="N46" s="21"/>
      <c r="O46" s="21"/>
      <c r="P46" s="27"/>
      <c r="Q46" s="21"/>
      <c r="R46" s="21"/>
      <c r="AK46" s="13"/>
      <c r="AL46" s="13"/>
      <c r="AM46" s="13"/>
      <c r="AN46" s="13"/>
    </row>
    <row r="47" spans="1:40" ht="29.25">
      <c r="B47" s="133" t="s">
        <v>207</v>
      </c>
      <c r="N47" s="21"/>
      <c r="O47" s="21"/>
      <c r="P47" s="26"/>
      <c r="Q47" s="21"/>
      <c r="R47" s="21"/>
      <c r="AK47" s="13"/>
      <c r="AL47" s="13"/>
      <c r="AM47" s="13"/>
      <c r="AN47" s="13"/>
    </row>
    <row r="48" spans="1:40" ht="18">
      <c r="N48" s="21"/>
      <c r="O48" s="21"/>
      <c r="P48" s="26"/>
      <c r="Q48" s="21"/>
      <c r="R48" s="21"/>
      <c r="AH48" s="13"/>
      <c r="AI48" s="13"/>
      <c r="AJ48" s="13"/>
      <c r="AK48" s="13"/>
      <c r="AL48" s="13"/>
      <c r="AM48" s="13"/>
      <c r="AN48" s="13"/>
    </row>
    <row r="49" spans="3:40" ht="18">
      <c r="N49" s="21"/>
      <c r="O49" s="21"/>
      <c r="P49" s="26"/>
      <c r="Q49" s="21"/>
      <c r="R49" s="21"/>
      <c r="AH49" s="13"/>
      <c r="AI49" s="13"/>
      <c r="AJ49" s="13"/>
      <c r="AK49" s="13"/>
      <c r="AL49" s="13"/>
      <c r="AM49" s="13"/>
      <c r="AN49" s="13"/>
    </row>
    <row r="50" spans="3:40" ht="18">
      <c r="N50" s="21"/>
      <c r="O50" s="14"/>
      <c r="P50" s="23"/>
      <c r="Q50" s="21"/>
      <c r="R50" s="21"/>
      <c r="AH50" s="24"/>
      <c r="AI50" s="24"/>
      <c r="AJ50" s="25"/>
      <c r="AK50" s="25"/>
      <c r="AL50" s="24"/>
      <c r="AM50" s="24"/>
      <c r="AN50" s="24"/>
    </row>
    <row r="51" spans="3:40" ht="18">
      <c r="N51" s="21"/>
      <c r="O51" s="14"/>
      <c r="P51" s="23"/>
      <c r="Q51" s="21"/>
      <c r="R51" s="21"/>
      <c r="AJ51" s="22"/>
      <c r="AK51" s="22"/>
    </row>
    <row r="52" spans="3:40" ht="18">
      <c r="N52" s="21"/>
      <c r="O52" s="14"/>
      <c r="P52" s="19"/>
      <c r="Q52" s="21"/>
      <c r="R52" s="21"/>
    </row>
    <row r="53" spans="3:40" ht="18">
      <c r="C53" s="7" t="s">
        <v>217</v>
      </c>
      <c r="D53" s="16">
        <f>F15</f>
        <v>2776</v>
      </c>
      <c r="N53" s="21"/>
      <c r="O53" s="14"/>
      <c r="P53" s="19"/>
      <c r="Q53" s="21"/>
      <c r="R53" s="21"/>
    </row>
    <row r="54" spans="3:40" ht="18">
      <c r="C54" s="7" t="s">
        <v>218</v>
      </c>
      <c r="D54" s="16">
        <f>J15</f>
        <v>21</v>
      </c>
      <c r="N54" s="21"/>
      <c r="O54" s="14"/>
      <c r="P54" s="19"/>
      <c r="Q54" s="21"/>
      <c r="R54" s="21"/>
    </row>
    <row r="55" spans="3:40" ht="18">
      <c r="C55" s="7" t="s">
        <v>219</v>
      </c>
      <c r="D55" s="16">
        <f>N15</f>
        <v>1216</v>
      </c>
      <c r="N55" s="21"/>
      <c r="O55" s="14"/>
      <c r="P55" s="19"/>
      <c r="Q55" s="21"/>
      <c r="R55" s="21"/>
    </row>
    <row r="56" spans="3:40" ht="18">
      <c r="C56" s="7" t="s">
        <v>121</v>
      </c>
      <c r="D56" s="146">
        <f>P15</f>
        <v>1051</v>
      </c>
      <c r="N56" s="21"/>
      <c r="O56" s="14"/>
      <c r="P56" s="19"/>
      <c r="Q56" s="21"/>
      <c r="R56" s="21"/>
    </row>
    <row r="57" spans="3:40" ht="18">
      <c r="C57" s="7" t="s">
        <v>220</v>
      </c>
      <c r="D57" s="16">
        <f>T15</f>
        <v>430</v>
      </c>
      <c r="N57" s="21"/>
      <c r="O57" s="14"/>
      <c r="P57" s="19"/>
      <c r="Q57" s="21"/>
      <c r="R57" s="18"/>
      <c r="S57" s="9"/>
      <c r="T57" s="9"/>
      <c r="U57" s="9"/>
      <c r="V57" s="9"/>
      <c r="W57" s="9"/>
      <c r="X57" s="9"/>
      <c r="AI57" s="16"/>
      <c r="AJ57" s="16"/>
    </row>
    <row r="58" spans="3:40" ht="18">
      <c r="C58" s="7" t="s">
        <v>221</v>
      </c>
      <c r="D58" s="16">
        <f>V15</f>
        <v>5</v>
      </c>
      <c r="N58" s="21"/>
      <c r="O58" s="14"/>
      <c r="P58" s="19"/>
      <c r="Q58" s="21"/>
      <c r="R58" s="18"/>
      <c r="S58" s="9"/>
      <c r="T58" s="9"/>
      <c r="U58" s="9"/>
      <c r="V58" s="9"/>
      <c r="W58" s="9"/>
      <c r="X58" s="9"/>
      <c r="AI58" s="16"/>
      <c r="AJ58" s="16"/>
    </row>
    <row r="59" spans="3:40" ht="18">
      <c r="C59" s="7" t="s">
        <v>222</v>
      </c>
      <c r="D59" s="16">
        <f>X15</f>
        <v>99</v>
      </c>
      <c r="E59" s="20"/>
      <c r="F59" s="20"/>
      <c r="G59" s="20"/>
      <c r="H59" s="20"/>
      <c r="N59" s="18"/>
      <c r="O59" s="14"/>
      <c r="P59" s="19"/>
      <c r="Q59" s="18"/>
      <c r="R59" s="15"/>
      <c r="S59" s="12"/>
      <c r="T59" s="12"/>
      <c r="U59" s="12"/>
      <c r="V59" s="12"/>
      <c r="W59" s="12"/>
      <c r="X59" s="12"/>
      <c r="AI59" s="16"/>
      <c r="AJ59" s="16"/>
    </row>
    <row r="60" spans="3:40" ht="18">
      <c r="C60" s="7" t="s">
        <v>223</v>
      </c>
      <c r="D60" s="16">
        <f>Z15</f>
        <v>4462</v>
      </c>
      <c r="E60" s="20"/>
      <c r="F60" s="20"/>
      <c r="G60" s="20"/>
      <c r="H60" s="20"/>
      <c r="K60" s="9"/>
      <c r="L60" s="9"/>
      <c r="M60" s="9"/>
      <c r="N60" s="18"/>
      <c r="O60" s="14"/>
      <c r="P60" s="19"/>
      <c r="Q60" s="18"/>
      <c r="R60" s="15"/>
      <c r="S60" s="12"/>
      <c r="T60" s="12"/>
      <c r="U60" s="12"/>
      <c r="V60" s="12"/>
      <c r="W60" s="12"/>
      <c r="X60" s="12"/>
      <c r="AI60" s="16"/>
      <c r="AJ60" s="16"/>
    </row>
    <row r="61" spans="3:40" ht="18">
      <c r="C61" s="7" t="s">
        <v>224</v>
      </c>
      <c r="D61" s="16">
        <f>AB15</f>
        <v>0</v>
      </c>
      <c r="E61" s="13"/>
      <c r="F61" s="13"/>
      <c r="G61" s="13"/>
      <c r="H61" s="13"/>
      <c r="K61" s="12"/>
      <c r="L61" s="12"/>
      <c r="M61" s="12"/>
      <c r="N61" s="15"/>
      <c r="O61" s="14"/>
      <c r="P61" s="17"/>
      <c r="Q61" s="15"/>
      <c r="R61" s="15"/>
      <c r="S61" s="12"/>
      <c r="T61" s="12"/>
      <c r="U61" s="12"/>
      <c r="V61" s="12"/>
      <c r="W61" s="12"/>
      <c r="X61" s="12"/>
      <c r="AI61" s="16"/>
      <c r="AJ61" s="16"/>
    </row>
    <row r="62" spans="3:40" ht="18">
      <c r="C62" s="7" t="s">
        <v>66</v>
      </c>
      <c r="D62" s="16">
        <f>AD15</f>
        <v>106</v>
      </c>
      <c r="E62" s="13"/>
      <c r="F62" s="13"/>
      <c r="G62" s="13"/>
      <c r="H62" s="13"/>
      <c r="K62" s="12"/>
      <c r="L62" s="12"/>
      <c r="M62" s="12"/>
      <c r="N62" s="15"/>
      <c r="O62" s="15"/>
      <c r="P62" s="15"/>
      <c r="Q62" s="15"/>
      <c r="R62" s="15"/>
      <c r="S62" s="12"/>
      <c r="T62" s="12"/>
      <c r="U62" s="12"/>
      <c r="V62" s="12"/>
      <c r="W62" s="12"/>
      <c r="X62" s="12"/>
      <c r="AI62" s="16"/>
      <c r="AJ62" s="16"/>
    </row>
    <row r="63" spans="3:40" ht="18">
      <c r="C63" s="7" t="s">
        <v>609</v>
      </c>
      <c r="D63" s="16">
        <f>D37</f>
        <v>12856</v>
      </c>
      <c r="E63" s="13"/>
      <c r="F63" s="13"/>
      <c r="G63" s="13"/>
      <c r="H63" s="13"/>
      <c r="K63" s="12"/>
      <c r="L63" s="12"/>
      <c r="M63" s="12"/>
      <c r="N63" s="15"/>
      <c r="O63" s="15"/>
      <c r="P63" s="15"/>
      <c r="Q63" s="15"/>
      <c r="R63" s="15"/>
      <c r="S63" s="12"/>
      <c r="T63" s="12"/>
      <c r="U63" s="12"/>
      <c r="V63" s="12"/>
      <c r="W63" s="12"/>
      <c r="X63" s="12"/>
      <c r="AI63" s="16"/>
      <c r="AJ63" s="16"/>
    </row>
    <row r="64" spans="3:40" ht="18">
      <c r="C64" s="7" t="s">
        <v>610</v>
      </c>
      <c r="D64" s="16">
        <f>F37</f>
        <v>14211</v>
      </c>
      <c r="E64" s="13"/>
      <c r="F64" s="13"/>
      <c r="G64" s="13"/>
      <c r="H64" s="13"/>
      <c r="I64" s="13"/>
      <c r="J64" s="12"/>
      <c r="K64" s="12"/>
      <c r="L64" s="12"/>
      <c r="M64" s="12"/>
      <c r="N64" s="15"/>
      <c r="O64" s="15"/>
      <c r="P64" s="15"/>
      <c r="Q64" s="15"/>
      <c r="R64" s="15"/>
      <c r="S64" s="12"/>
      <c r="T64" s="12"/>
      <c r="U64" s="12"/>
      <c r="V64" s="12"/>
      <c r="W64" s="12"/>
      <c r="X64" s="12"/>
      <c r="AI64" s="16"/>
      <c r="AJ64" s="16"/>
    </row>
    <row r="65" spans="2:36" ht="18">
      <c r="C65" s="7" t="s">
        <v>611</v>
      </c>
      <c r="D65" s="16">
        <f>H37</f>
        <v>15</v>
      </c>
      <c r="E65" s="13"/>
      <c r="F65" s="13"/>
      <c r="G65" s="13"/>
      <c r="H65" s="13"/>
      <c r="I65" s="13"/>
      <c r="J65" s="12"/>
      <c r="K65" s="12"/>
      <c r="L65" s="12"/>
      <c r="M65" s="12"/>
      <c r="N65" s="15"/>
      <c r="O65" s="15"/>
      <c r="P65" s="15"/>
      <c r="Q65" s="15"/>
      <c r="R65" s="15"/>
      <c r="S65" s="12"/>
      <c r="T65" s="12"/>
      <c r="U65" s="12"/>
      <c r="V65" s="12"/>
      <c r="W65" s="12"/>
      <c r="X65" s="12"/>
      <c r="AI65" s="16"/>
      <c r="AJ65" s="16"/>
    </row>
    <row r="66" spans="2:36" ht="18">
      <c r="C66" s="7" t="s">
        <v>225</v>
      </c>
      <c r="D66" s="16">
        <f>J37</f>
        <v>309</v>
      </c>
      <c r="E66" s="13"/>
      <c r="F66" s="13"/>
      <c r="G66" s="13"/>
      <c r="H66" s="13"/>
      <c r="I66" s="13"/>
      <c r="J66" s="12"/>
      <c r="K66" s="12"/>
      <c r="L66" s="12"/>
      <c r="M66" s="12"/>
      <c r="N66" s="15"/>
      <c r="O66" s="15"/>
      <c r="P66" s="15"/>
      <c r="Q66" s="15"/>
      <c r="R66" s="15"/>
      <c r="S66" s="12"/>
      <c r="T66" s="12"/>
      <c r="U66" s="12"/>
      <c r="V66" s="12"/>
      <c r="W66" s="12"/>
      <c r="X66" s="12"/>
      <c r="AI66" s="16"/>
      <c r="AJ66" s="16"/>
    </row>
    <row r="67" spans="2:36" ht="18">
      <c r="C67" s="7" t="s">
        <v>202</v>
      </c>
      <c r="D67" s="16">
        <f>L37</f>
        <v>7338</v>
      </c>
      <c r="E67" s="13"/>
      <c r="F67" s="13"/>
      <c r="G67" s="13"/>
      <c r="H67" s="13"/>
      <c r="I67" s="13"/>
      <c r="J67" s="12"/>
      <c r="K67" s="12"/>
      <c r="L67" s="12"/>
      <c r="M67" s="12"/>
      <c r="N67" s="15"/>
      <c r="O67" s="15"/>
      <c r="P67" s="15"/>
      <c r="Q67" s="15"/>
      <c r="R67" s="15"/>
      <c r="S67" s="12"/>
      <c r="T67" s="12"/>
      <c r="U67" s="12"/>
      <c r="V67" s="12"/>
      <c r="W67" s="12"/>
      <c r="X67" s="12"/>
    </row>
    <row r="68" spans="2:36" ht="18">
      <c r="C68" s="7" t="s">
        <v>226</v>
      </c>
      <c r="D68" s="16">
        <f>N37</f>
        <v>5557</v>
      </c>
      <c r="E68" s="13"/>
      <c r="F68" s="13"/>
      <c r="G68" s="13"/>
      <c r="H68" s="13"/>
      <c r="I68" s="13"/>
      <c r="J68" s="12"/>
      <c r="K68" s="12"/>
      <c r="L68" s="12"/>
      <c r="M68" s="12"/>
      <c r="N68" s="15"/>
      <c r="O68" s="15"/>
      <c r="P68" s="15"/>
      <c r="Q68" s="15"/>
      <c r="R68" s="15"/>
      <c r="S68" s="12"/>
      <c r="T68" s="12"/>
      <c r="U68" s="12"/>
      <c r="V68" s="12"/>
      <c r="W68" s="12"/>
      <c r="X68" s="12"/>
    </row>
    <row r="69" spans="2:36" ht="18">
      <c r="C69" s="7" t="s">
        <v>212</v>
      </c>
      <c r="D69" s="16">
        <f>P37</f>
        <v>10</v>
      </c>
      <c r="E69" s="13"/>
      <c r="F69" s="13"/>
      <c r="G69" s="13"/>
      <c r="H69" s="13"/>
      <c r="I69" s="13"/>
      <c r="J69" s="12"/>
      <c r="K69" s="12"/>
      <c r="L69" s="12"/>
      <c r="M69" s="12"/>
      <c r="N69" s="15"/>
      <c r="O69" s="15"/>
      <c r="P69" s="15"/>
      <c r="Q69" s="15"/>
      <c r="R69" s="15"/>
      <c r="S69" s="12"/>
      <c r="T69" s="12"/>
      <c r="U69" s="12"/>
      <c r="V69" s="12"/>
      <c r="W69" s="12"/>
      <c r="X69" s="12"/>
    </row>
    <row r="70" spans="2:36" ht="18">
      <c r="B70" s="14"/>
      <c r="C70" s="13"/>
      <c r="D70" s="13"/>
      <c r="E70" s="13"/>
      <c r="F70" s="13"/>
      <c r="G70" s="13"/>
      <c r="H70" s="13"/>
      <c r="I70" s="13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</row>
    <row r="71" spans="2:36" ht="18">
      <c r="B71" s="14"/>
      <c r="C71" s="13"/>
      <c r="D71" s="13"/>
      <c r="E71" s="13"/>
      <c r="F71" s="13"/>
      <c r="G71" s="13"/>
      <c r="H71" s="13"/>
      <c r="I71" s="13"/>
      <c r="J71" s="12"/>
      <c r="K71" s="12"/>
      <c r="L71" s="12"/>
      <c r="M71" s="12"/>
      <c r="N71" s="12"/>
      <c r="O71" s="12"/>
      <c r="P71" s="12"/>
      <c r="Q71" s="12"/>
    </row>
    <row r="72" spans="2:36" ht="18">
      <c r="C72" s="13"/>
      <c r="D72" s="13"/>
      <c r="E72" s="13"/>
      <c r="F72" s="13"/>
      <c r="G72" s="13"/>
      <c r="H72" s="13"/>
      <c r="I72" s="13"/>
      <c r="J72" s="12"/>
      <c r="K72" s="12"/>
      <c r="L72" s="12"/>
      <c r="M72" s="12"/>
      <c r="N72" s="12"/>
      <c r="O72" s="12"/>
      <c r="P72" s="12"/>
      <c r="Q72" s="12"/>
    </row>
    <row r="82" spans="3:4">
      <c r="C82" s="11"/>
    </row>
    <row r="83" spans="3:4">
      <c r="C83" s="10"/>
    </row>
    <row r="84" spans="3:4">
      <c r="D84" s="9"/>
    </row>
    <row r="85" spans="3:4">
      <c r="D85" s="8"/>
    </row>
    <row r="86" spans="3:4">
      <c r="D86" s="8"/>
    </row>
    <row r="125" spans="3:4">
      <c r="C125" s="7">
        <v>9590</v>
      </c>
      <c r="D125" s="7">
        <f>9*140</f>
        <v>1260</v>
      </c>
    </row>
    <row r="126" spans="3:4">
      <c r="C126" s="7">
        <v>9590</v>
      </c>
      <c r="D126" s="7">
        <v>1260</v>
      </c>
    </row>
    <row r="127" spans="3:4">
      <c r="C127" s="7">
        <v>9590</v>
      </c>
      <c r="D127" s="7">
        <v>1260</v>
      </c>
    </row>
    <row r="128" spans="3:4">
      <c r="C128" s="7">
        <f>+C125+C126+C127</f>
        <v>28770</v>
      </c>
      <c r="D128" s="7">
        <f>+D125+D126+D127</f>
        <v>3780</v>
      </c>
    </row>
    <row r="129" spans="3:4">
      <c r="C129" s="7">
        <f>+C128+D128</f>
        <v>32550</v>
      </c>
      <c r="D129" s="7">
        <f>+C129-5500</f>
        <v>27050</v>
      </c>
    </row>
  </sheetData>
  <mergeCells count="47">
    <mergeCell ref="M26:N27"/>
    <mergeCell ref="O26:P27"/>
    <mergeCell ref="C28:D28"/>
    <mergeCell ref="E28:F28"/>
    <mergeCell ref="G28:H28"/>
    <mergeCell ref="I28:J28"/>
    <mergeCell ref="K28:L28"/>
    <mergeCell ref="M28:N28"/>
    <mergeCell ref="O28:P28"/>
    <mergeCell ref="K26:L27"/>
    <mergeCell ref="B26:B31"/>
    <mergeCell ref="C26:D27"/>
    <mergeCell ref="E26:F27"/>
    <mergeCell ref="G26:H27"/>
    <mergeCell ref="I26:J27"/>
    <mergeCell ref="AC6:AD6"/>
    <mergeCell ref="C25:D25"/>
    <mergeCell ref="E25:F25"/>
    <mergeCell ref="K25:L25"/>
    <mergeCell ref="M25:N25"/>
    <mergeCell ref="O6:P6"/>
    <mergeCell ref="Q6:R6"/>
    <mergeCell ref="S6:T6"/>
    <mergeCell ref="U6:V6"/>
    <mergeCell ref="W6:X6"/>
    <mergeCell ref="Y6:Z6"/>
    <mergeCell ref="G6:H6"/>
    <mergeCell ref="I6:J6"/>
    <mergeCell ref="K6:L6"/>
    <mergeCell ref="M6:N6"/>
    <mergeCell ref="AA6:AB6"/>
    <mergeCell ref="A2:A40"/>
    <mergeCell ref="B2:AD2"/>
    <mergeCell ref="AA3:AB3"/>
    <mergeCell ref="B4:B9"/>
    <mergeCell ref="C4:F5"/>
    <mergeCell ref="G4:J5"/>
    <mergeCell ref="K4:N5"/>
    <mergeCell ref="O4:P5"/>
    <mergeCell ref="Q4:T5"/>
    <mergeCell ref="U4:V5"/>
    <mergeCell ref="W4:X5"/>
    <mergeCell ref="Y4:Z5"/>
    <mergeCell ref="AA4:AB5"/>
    <mergeCell ref="AC4:AD5"/>
    <mergeCell ref="C6:D6"/>
    <mergeCell ref="E6:F6"/>
  </mergeCells>
  <printOptions horizontalCentered="1"/>
  <pageMargins left="0.19685039370078741" right="0.19685039370078741" top="0.15748031496062992" bottom="0.15748031496062992" header="0.31496062992125984" footer="0.31496062992125984"/>
  <pageSetup paperSize="9" scale="27" orientation="landscape" horizontalDpi="4294967294" r:id="rId1"/>
  <headerFooter>
    <oddHeader>&amp;R&amp;24Příloha č. 6b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8:I18"/>
  <sheetViews>
    <sheetView workbookViewId="0">
      <selection activeCell="B3" sqref="B3"/>
    </sheetView>
  </sheetViews>
  <sheetFormatPr defaultRowHeight="15"/>
  <sheetData>
    <row r="18" spans="1:9" ht="36">
      <c r="A18" s="650" t="s">
        <v>102</v>
      </c>
      <c r="B18" s="650"/>
      <c r="C18" s="650"/>
      <c r="D18" s="650"/>
      <c r="E18" s="650"/>
      <c r="F18" s="650"/>
      <c r="G18" s="650"/>
      <c r="H18" s="650"/>
      <c r="I18" s="650"/>
    </row>
  </sheetData>
  <mergeCells count="1">
    <mergeCell ref="A18:I18"/>
  </mergeCells>
  <pageMargins left="0.7" right="0.7" top="0.78740157499999996" bottom="0.78740157499999996" header="0.3" footer="0.3"/>
  <pageSetup paperSize="9" orientation="portrait" horizontalDpi="4294967294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view="pageBreakPreview" zoomScale="70" zoomScaleNormal="90" zoomScaleSheetLayoutView="70" workbookViewId="0">
      <selection sqref="A1:B1"/>
    </sheetView>
  </sheetViews>
  <sheetFormatPr defaultRowHeight="15"/>
  <cols>
    <col min="1" max="1" width="30.85546875" customWidth="1"/>
    <col min="2" max="2" width="19.7109375" customWidth="1"/>
    <col min="3" max="6" width="9.140625" customWidth="1"/>
  </cols>
  <sheetData>
    <row r="1" spans="1:6" ht="84" customHeight="1" thickBot="1">
      <c r="A1" s="848" t="s">
        <v>612</v>
      </c>
      <c r="B1" s="849"/>
      <c r="C1" s="148"/>
      <c r="D1" s="148"/>
      <c r="E1" s="148"/>
      <c r="F1" s="2"/>
    </row>
    <row r="2" spans="1:6" ht="15.6" customHeight="1">
      <c r="A2" s="263"/>
      <c r="B2" s="850" t="s">
        <v>298</v>
      </c>
    </row>
    <row r="3" spans="1:6" ht="15.75">
      <c r="A3" s="264" t="s">
        <v>299</v>
      </c>
      <c r="B3" s="851"/>
    </row>
    <row r="4" spans="1:6" ht="14.45" customHeight="1" thickBot="1">
      <c r="A4" s="265"/>
      <c r="B4" s="852"/>
    </row>
    <row r="5" spans="1:6" ht="18.95" customHeight="1">
      <c r="A5" s="165" t="s">
        <v>300</v>
      </c>
      <c r="B5" s="466">
        <v>657485757</v>
      </c>
    </row>
    <row r="6" spans="1:6" ht="18.95" customHeight="1">
      <c r="A6" s="166" t="s">
        <v>301</v>
      </c>
      <c r="B6" s="467">
        <v>396391276</v>
      </c>
    </row>
    <row r="7" spans="1:6" ht="18.95" customHeight="1">
      <c r="A7" s="166" t="s">
        <v>302</v>
      </c>
      <c r="B7" s="467">
        <v>275911041</v>
      </c>
    </row>
    <row r="8" spans="1:6" ht="18.95" customHeight="1">
      <c r="A8" s="166" t="s">
        <v>303</v>
      </c>
      <c r="B8" s="467">
        <v>77925981</v>
      </c>
    </row>
    <row r="9" spans="1:6" ht="18.95" customHeight="1">
      <c r="A9" s="166" t="s">
        <v>304</v>
      </c>
      <c r="B9" s="467">
        <v>57993715</v>
      </c>
    </row>
    <row r="10" spans="1:6" ht="18.95" customHeight="1">
      <c r="A10" s="166" t="s">
        <v>305</v>
      </c>
      <c r="B10" s="467">
        <v>218850854</v>
      </c>
    </row>
    <row r="11" spans="1:6" ht="18.95" customHeight="1">
      <c r="A11" s="166" t="s">
        <v>306</v>
      </c>
      <c r="B11" s="467">
        <v>517710353</v>
      </c>
    </row>
    <row r="12" spans="1:6" ht="18.95" customHeight="1">
      <c r="A12" s="166" t="s">
        <v>307</v>
      </c>
      <c r="B12" s="467">
        <v>499475633</v>
      </c>
    </row>
    <row r="13" spans="1:6" ht="18.95" customHeight="1">
      <c r="A13" s="166" t="s">
        <v>308</v>
      </c>
      <c r="B13" s="467">
        <v>263654717</v>
      </c>
    </row>
    <row r="14" spans="1:6" ht="18.95" customHeight="1">
      <c r="A14" s="166" t="s">
        <v>309</v>
      </c>
      <c r="B14" s="467">
        <v>200704224</v>
      </c>
    </row>
    <row r="15" spans="1:6" ht="18.95" customHeight="1">
      <c r="A15" s="166" t="s">
        <v>310</v>
      </c>
      <c r="B15" s="467">
        <v>843254373.86000001</v>
      </c>
    </row>
    <row r="16" spans="1:6" ht="18.95" customHeight="1">
      <c r="A16" s="166" t="s">
        <v>311</v>
      </c>
      <c r="B16" s="467">
        <v>316374988</v>
      </c>
    </row>
    <row r="17" spans="1:2" ht="18.95" customHeight="1">
      <c r="A17" s="166" t="s">
        <v>312</v>
      </c>
      <c r="B17" s="467">
        <v>404095879</v>
      </c>
    </row>
    <row r="18" spans="1:2" ht="18.95" customHeight="1" thickBot="1">
      <c r="A18" s="166" t="s">
        <v>313</v>
      </c>
      <c r="B18" s="467">
        <v>222685787.25</v>
      </c>
    </row>
    <row r="19" spans="1:2" ht="18.95" customHeight="1" thickBot="1">
      <c r="A19" s="266" t="s">
        <v>314</v>
      </c>
      <c r="B19" s="468">
        <f>SUM(B5:B18)</f>
        <v>4952514579.1100006</v>
      </c>
    </row>
    <row r="20" spans="1:2" ht="15.75">
      <c r="A20" s="167" t="s">
        <v>315</v>
      </c>
      <c r="B20" s="49"/>
    </row>
  </sheetData>
  <mergeCells count="2">
    <mergeCell ref="A1:B1"/>
    <mergeCell ref="B2:B4"/>
  </mergeCells>
  <pageMargins left="0.70866141732283472" right="0.70866141732283472" top="0.78740157480314965" bottom="0.78740157480314965" header="0.31496062992125984" footer="0.31496062992125984"/>
  <pageSetup paperSize="9" orientation="portrait" horizontalDpi="4294967295" r:id="rId1"/>
  <headerFooter>
    <oddHeader>&amp;RPříloha č. 7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view="pageBreakPreview" zoomScale="70" zoomScaleNormal="70" zoomScaleSheetLayoutView="70" workbookViewId="0">
      <selection sqref="A1:D1"/>
    </sheetView>
  </sheetViews>
  <sheetFormatPr defaultRowHeight="15"/>
  <cols>
    <col min="1" max="1" width="26.28515625" customWidth="1"/>
    <col min="2" max="2" width="15.28515625" customWidth="1"/>
    <col min="3" max="3" width="11.7109375" customWidth="1"/>
    <col min="4" max="4" width="30.140625" customWidth="1"/>
    <col min="6" max="6" width="22.7109375" customWidth="1"/>
  </cols>
  <sheetData>
    <row r="1" spans="1:4" ht="66.75" customHeight="1" thickBot="1">
      <c r="A1" s="853" t="s">
        <v>547</v>
      </c>
      <c r="B1" s="854"/>
      <c r="C1" s="854"/>
      <c r="D1" s="855"/>
    </row>
    <row r="2" spans="1:4" ht="63.75" thickBot="1">
      <c r="A2" s="168" t="s">
        <v>299</v>
      </c>
      <c r="B2" s="169" t="s">
        <v>321</v>
      </c>
      <c r="C2" s="169" t="s">
        <v>322</v>
      </c>
      <c r="D2" s="169" t="s">
        <v>298</v>
      </c>
    </row>
    <row r="3" spans="1:4" ht="23.25" customHeight="1">
      <c r="A3" s="170" t="s">
        <v>300</v>
      </c>
      <c r="B3" s="171">
        <v>943</v>
      </c>
      <c r="C3" s="171">
        <v>925</v>
      </c>
      <c r="D3" s="475">
        <v>53435080</v>
      </c>
    </row>
    <row r="4" spans="1:4" ht="23.25" customHeight="1">
      <c r="A4" s="172" t="s">
        <v>301</v>
      </c>
      <c r="B4" s="173">
        <v>294</v>
      </c>
      <c r="C4" s="173">
        <v>276</v>
      </c>
      <c r="D4" s="474">
        <v>15480384.48</v>
      </c>
    </row>
    <row r="5" spans="1:4" ht="23.25" customHeight="1">
      <c r="A5" s="172" t="s">
        <v>302</v>
      </c>
      <c r="B5" s="173">
        <v>82</v>
      </c>
      <c r="C5" s="173">
        <v>158</v>
      </c>
      <c r="D5" s="474">
        <v>11457548.43</v>
      </c>
    </row>
    <row r="6" spans="1:4" ht="23.25" customHeight="1">
      <c r="A6" s="172" t="s">
        <v>303</v>
      </c>
      <c r="B6" s="173">
        <v>49</v>
      </c>
      <c r="C6" s="173">
        <v>61</v>
      </c>
      <c r="D6" s="474">
        <v>1848372</v>
      </c>
    </row>
    <row r="7" spans="1:4" ht="23.25" customHeight="1">
      <c r="A7" s="172" t="s">
        <v>304</v>
      </c>
      <c r="B7" s="173">
        <v>419</v>
      </c>
      <c r="C7" s="173">
        <v>61</v>
      </c>
      <c r="D7" s="474">
        <v>2963538</v>
      </c>
    </row>
    <row r="8" spans="1:4" ht="23.25" customHeight="1">
      <c r="A8" s="172" t="s">
        <v>305</v>
      </c>
      <c r="B8" s="173">
        <v>45</v>
      </c>
      <c r="C8" s="173">
        <v>76</v>
      </c>
      <c r="D8" s="474">
        <v>5538698</v>
      </c>
    </row>
    <row r="9" spans="1:4" ht="23.25" customHeight="1">
      <c r="A9" s="172" t="s">
        <v>306</v>
      </c>
      <c r="B9" s="173">
        <v>54</v>
      </c>
      <c r="C9" s="173">
        <v>49</v>
      </c>
      <c r="D9" s="474">
        <v>2089131</v>
      </c>
    </row>
    <row r="10" spans="1:4" ht="23.25" customHeight="1">
      <c r="A10" s="172" t="s">
        <v>307</v>
      </c>
      <c r="B10" s="173">
        <v>169</v>
      </c>
      <c r="C10" s="173">
        <v>244</v>
      </c>
      <c r="D10" s="474">
        <v>10110465.210000001</v>
      </c>
    </row>
    <row r="11" spans="1:4" ht="23.25" customHeight="1">
      <c r="A11" s="172" t="s">
        <v>308</v>
      </c>
      <c r="B11" s="173">
        <v>75</v>
      </c>
      <c r="C11" s="173">
        <v>89</v>
      </c>
      <c r="D11" s="474">
        <v>5491595</v>
      </c>
    </row>
    <row r="12" spans="1:4" ht="23.25" customHeight="1">
      <c r="A12" s="172" t="s">
        <v>309</v>
      </c>
      <c r="B12" s="173">
        <v>84</v>
      </c>
      <c r="C12" s="173">
        <v>87</v>
      </c>
      <c r="D12" s="474">
        <v>3540375</v>
      </c>
    </row>
    <row r="13" spans="1:4" ht="23.25" customHeight="1">
      <c r="A13" s="172" t="s">
        <v>323</v>
      </c>
      <c r="B13" s="173">
        <v>715</v>
      </c>
      <c r="C13" s="173">
        <v>1127</v>
      </c>
      <c r="D13" s="474">
        <v>76932718.909999996</v>
      </c>
    </row>
    <row r="14" spans="1:4" ht="23.25" customHeight="1">
      <c r="A14" s="172" t="s">
        <v>311</v>
      </c>
      <c r="B14" s="173">
        <v>605</v>
      </c>
      <c r="C14" s="173">
        <v>946</v>
      </c>
      <c r="D14" s="474">
        <v>49367835</v>
      </c>
    </row>
    <row r="15" spans="1:4" ht="23.25" customHeight="1">
      <c r="A15" s="172" t="s">
        <v>312</v>
      </c>
      <c r="B15" s="173">
        <v>237</v>
      </c>
      <c r="C15" s="173">
        <v>244</v>
      </c>
      <c r="D15" s="474">
        <v>10103640</v>
      </c>
    </row>
    <row r="16" spans="1:4" ht="23.25" customHeight="1" thickBot="1">
      <c r="A16" s="172" t="s">
        <v>313</v>
      </c>
      <c r="B16" s="173">
        <v>55</v>
      </c>
      <c r="C16" s="173">
        <v>59</v>
      </c>
      <c r="D16" s="473">
        <v>1979321</v>
      </c>
    </row>
    <row r="17" spans="1:6" ht="23.25" customHeight="1" thickBot="1">
      <c r="A17" s="472" t="s">
        <v>314</v>
      </c>
      <c r="B17" s="471">
        <v>3826</v>
      </c>
      <c r="C17" s="470">
        <v>4402</v>
      </c>
      <c r="D17" s="469">
        <v>250338702.03</v>
      </c>
      <c r="F17" s="399"/>
    </row>
    <row r="18" spans="1:6" ht="23.25" customHeight="1">
      <c r="A18" s="856" t="s">
        <v>474</v>
      </c>
      <c r="B18" s="856"/>
      <c r="C18" s="856"/>
      <c r="D18" s="856"/>
    </row>
  </sheetData>
  <mergeCells count="2">
    <mergeCell ref="A1:D1"/>
    <mergeCell ref="A18:D18"/>
  </mergeCells>
  <pageMargins left="0.70866141732283472" right="0.70866141732283472" top="0.78740157480314965" bottom="0.78740157480314965" header="0.31496062992125984" footer="0.31496062992125984"/>
  <pageSetup paperSize="9" orientation="portrait" horizontalDpi="4294967294" r:id="rId1"/>
  <headerFooter>
    <oddHeader>&amp;L
&amp;RPříloha č. 8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8"/>
  <sheetViews>
    <sheetView view="pageBreakPreview" zoomScale="70" zoomScaleNormal="80" zoomScaleSheetLayoutView="70" workbookViewId="0">
      <selection sqref="A1:B1"/>
    </sheetView>
  </sheetViews>
  <sheetFormatPr defaultRowHeight="15"/>
  <cols>
    <col min="1" max="1" width="41.5703125" customWidth="1"/>
    <col min="2" max="2" width="19.42578125" customWidth="1"/>
  </cols>
  <sheetData>
    <row r="1" spans="1:2" ht="81" customHeight="1" thickBot="1">
      <c r="A1" s="848" t="s">
        <v>597</v>
      </c>
      <c r="B1" s="849"/>
    </row>
    <row r="2" spans="1:2" ht="48.75" customHeight="1" thickBot="1">
      <c r="A2" s="267" t="s">
        <v>155</v>
      </c>
      <c r="B2" s="268" t="s">
        <v>422</v>
      </c>
    </row>
    <row r="3" spans="1:2" ht="24" customHeight="1">
      <c r="A3" s="482" t="s">
        <v>156</v>
      </c>
      <c r="B3" s="621">
        <v>89</v>
      </c>
    </row>
    <row r="4" spans="1:2" ht="24" customHeight="1">
      <c r="A4" s="483" t="s">
        <v>157</v>
      </c>
      <c r="B4" s="622">
        <v>141</v>
      </c>
    </row>
    <row r="5" spans="1:2" ht="24" customHeight="1">
      <c r="A5" s="483" t="s">
        <v>158</v>
      </c>
      <c r="B5" s="622">
        <v>91</v>
      </c>
    </row>
    <row r="6" spans="1:2" ht="24" customHeight="1">
      <c r="A6" s="483" t="s">
        <v>159</v>
      </c>
      <c r="B6" s="622">
        <v>45</v>
      </c>
    </row>
    <row r="7" spans="1:2" ht="24" customHeight="1">
      <c r="A7" s="483" t="s">
        <v>160</v>
      </c>
      <c r="B7" s="622">
        <v>29</v>
      </c>
    </row>
    <row r="8" spans="1:2" ht="24" customHeight="1">
      <c r="A8" s="483" t="s">
        <v>161</v>
      </c>
      <c r="B8" s="622">
        <v>44</v>
      </c>
    </row>
    <row r="9" spans="1:2" ht="24" customHeight="1">
      <c r="A9" s="483" t="s">
        <v>162</v>
      </c>
      <c r="B9" s="622">
        <v>80</v>
      </c>
    </row>
    <row r="10" spans="1:2" ht="24" customHeight="1">
      <c r="A10" s="483" t="s">
        <v>163</v>
      </c>
      <c r="B10" s="622">
        <v>16</v>
      </c>
    </row>
    <row r="11" spans="1:2" ht="24" customHeight="1">
      <c r="A11" s="483" t="s">
        <v>164</v>
      </c>
      <c r="B11" s="622">
        <v>33</v>
      </c>
    </row>
    <row r="12" spans="1:2" ht="24" customHeight="1">
      <c r="A12" s="483" t="s">
        <v>165</v>
      </c>
      <c r="B12" s="622">
        <v>25</v>
      </c>
    </row>
    <row r="13" spans="1:2" ht="24" customHeight="1">
      <c r="A13" s="483" t="s">
        <v>166</v>
      </c>
      <c r="B13" s="622">
        <v>14</v>
      </c>
    </row>
    <row r="14" spans="1:2" ht="24" customHeight="1">
      <c r="A14" s="483" t="s">
        <v>167</v>
      </c>
      <c r="B14" s="622">
        <v>109</v>
      </c>
    </row>
    <row r="15" spans="1:2" ht="24" customHeight="1">
      <c r="A15" s="483" t="s">
        <v>168</v>
      </c>
      <c r="B15" s="622">
        <v>66</v>
      </c>
    </row>
    <row r="16" spans="1:2" ht="24" customHeight="1">
      <c r="A16" s="483" t="s">
        <v>169</v>
      </c>
      <c r="B16" s="622">
        <v>100</v>
      </c>
    </row>
    <row r="17" spans="1:2" ht="23.25" customHeight="1" thickBot="1">
      <c r="A17" s="483" t="s">
        <v>170</v>
      </c>
      <c r="B17" s="622">
        <v>17</v>
      </c>
    </row>
    <row r="18" spans="1:2" ht="23.25" customHeight="1" thickBot="1">
      <c r="A18" s="484" t="s">
        <v>344</v>
      </c>
      <c r="B18" s="623">
        <v>899</v>
      </c>
    </row>
  </sheetData>
  <mergeCells count="1">
    <mergeCell ref="A1:B1"/>
  </mergeCells>
  <pageMargins left="0.70866141732283472" right="0.70866141732283472" top="0.78740157480314965" bottom="0.78740157480314965" header="0.31496062992125984" footer="0.31496062992125984"/>
  <pageSetup paperSize="9" orientation="portrait" horizontalDpi="4294967294" r:id="rId1"/>
  <headerFooter>
    <oddHeader>&amp;RPříloha č. 9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8"/>
  <sheetViews>
    <sheetView view="pageBreakPreview" zoomScale="80" zoomScaleNormal="80" zoomScaleSheetLayoutView="80" workbookViewId="0">
      <selection sqref="A1:C1"/>
    </sheetView>
  </sheetViews>
  <sheetFormatPr defaultRowHeight="15"/>
  <cols>
    <col min="1" max="1" width="59.5703125" customWidth="1"/>
    <col min="2" max="3" width="11.140625" bestFit="1" customWidth="1"/>
  </cols>
  <sheetData>
    <row r="1" spans="1:3" ht="63" customHeight="1" thickBot="1">
      <c r="A1" s="848" t="s">
        <v>596</v>
      </c>
      <c r="B1" s="857"/>
      <c r="C1" s="849"/>
    </row>
    <row r="2" spans="1:3" ht="33" customHeight="1">
      <c r="A2" s="487" t="s">
        <v>486</v>
      </c>
      <c r="B2" s="485" t="s">
        <v>487</v>
      </c>
      <c r="C2" s="486" t="s">
        <v>595</v>
      </c>
    </row>
    <row r="3" spans="1:3" ht="15.75">
      <c r="A3" s="501" t="s">
        <v>488</v>
      </c>
      <c r="B3" s="502">
        <v>298</v>
      </c>
      <c r="C3" s="503">
        <v>361</v>
      </c>
    </row>
    <row r="4" spans="1:3" ht="15.75">
      <c r="A4" s="501" t="s">
        <v>489</v>
      </c>
      <c r="B4" s="502">
        <v>34</v>
      </c>
      <c r="C4" s="503">
        <v>38</v>
      </c>
    </row>
    <row r="5" spans="1:3" ht="15.75">
      <c r="A5" s="501" t="s">
        <v>490</v>
      </c>
      <c r="B5" s="502">
        <v>14</v>
      </c>
      <c r="C5" s="503">
        <v>4</v>
      </c>
    </row>
    <row r="6" spans="1:3" ht="15.75">
      <c r="A6" s="501" t="s">
        <v>491</v>
      </c>
      <c r="B6" s="502">
        <v>0</v>
      </c>
      <c r="C6" s="503">
        <v>3</v>
      </c>
    </row>
    <row r="7" spans="1:3" ht="15.75">
      <c r="A7" s="504" t="s">
        <v>88</v>
      </c>
      <c r="B7" s="505">
        <v>346</v>
      </c>
      <c r="C7" s="506">
        <v>406</v>
      </c>
    </row>
    <row r="8" spans="1:3" ht="15.75">
      <c r="A8" s="501" t="s">
        <v>492</v>
      </c>
      <c r="B8" s="502">
        <v>63</v>
      </c>
      <c r="C8" s="503">
        <v>42</v>
      </c>
    </row>
    <row r="9" spans="1:3" ht="33" customHeight="1">
      <c r="A9" s="488" t="s">
        <v>493</v>
      </c>
      <c r="B9" s="507"/>
      <c r="C9" s="508"/>
    </row>
    <row r="10" spans="1:3" ht="15.75">
      <c r="A10" s="501" t="s">
        <v>86</v>
      </c>
      <c r="B10" s="502">
        <v>409</v>
      </c>
      <c r="C10" s="503">
        <v>303</v>
      </c>
    </row>
    <row r="11" spans="1:3" ht="15.75">
      <c r="A11" s="501" t="s">
        <v>494</v>
      </c>
      <c r="B11" s="502">
        <v>464</v>
      </c>
      <c r="C11" s="503">
        <v>464</v>
      </c>
    </row>
    <row r="12" spans="1:3" ht="15.75">
      <c r="A12" s="501" t="s">
        <v>84</v>
      </c>
      <c r="B12" s="502">
        <v>61</v>
      </c>
      <c r="C12" s="503">
        <v>63</v>
      </c>
    </row>
    <row r="13" spans="1:3" ht="15.75">
      <c r="A13" s="501" t="s">
        <v>495</v>
      </c>
      <c r="B13" s="502">
        <v>2</v>
      </c>
      <c r="C13" s="503">
        <v>7</v>
      </c>
    </row>
    <row r="14" spans="1:3" ht="15.75">
      <c r="A14" s="504" t="s">
        <v>88</v>
      </c>
      <c r="B14" s="505">
        <v>936</v>
      </c>
      <c r="C14" s="506">
        <v>837</v>
      </c>
    </row>
    <row r="15" spans="1:3" ht="15.75">
      <c r="A15" s="501" t="s">
        <v>492</v>
      </c>
      <c r="B15" s="502">
        <v>180</v>
      </c>
      <c r="C15" s="503">
        <v>79</v>
      </c>
    </row>
    <row r="16" spans="1:3" ht="32.25" customHeight="1">
      <c r="A16" s="488" t="s">
        <v>496</v>
      </c>
      <c r="B16" s="507"/>
      <c r="C16" s="508"/>
    </row>
    <row r="17" spans="1:3" ht="15.75">
      <c r="A17" s="501" t="s">
        <v>497</v>
      </c>
      <c r="B17" s="509">
        <v>135</v>
      </c>
      <c r="C17" s="510">
        <v>171</v>
      </c>
    </row>
    <row r="18" spans="1:3" ht="16.5" thickBot="1">
      <c r="A18" s="511" t="s">
        <v>492</v>
      </c>
      <c r="B18" s="512">
        <v>25</v>
      </c>
      <c r="C18" s="513">
        <v>5</v>
      </c>
    </row>
  </sheetData>
  <mergeCells count="1">
    <mergeCell ref="A1:C1"/>
  </mergeCells>
  <pageMargins left="0.70866141732283472" right="0.70866141732283472" top="0.78740157480314965" bottom="0.78740157480314965" header="0.31496062992125984" footer="0.31496062992125984"/>
  <pageSetup paperSize="9" orientation="portrait" horizontalDpi="4294967294" r:id="rId1"/>
  <headerFooter>
    <oddHeader>&amp;RPříloha č. 10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view="pageBreakPreview" zoomScale="70" zoomScaleNormal="80" zoomScaleSheetLayoutView="70" workbookViewId="0">
      <selection sqref="A1:C1"/>
    </sheetView>
  </sheetViews>
  <sheetFormatPr defaultRowHeight="15"/>
  <cols>
    <col min="1" max="1" width="34.85546875" customWidth="1"/>
    <col min="2" max="2" width="47.7109375" customWidth="1"/>
    <col min="3" max="3" width="5" customWidth="1"/>
  </cols>
  <sheetData>
    <row r="1" spans="1:4" ht="74.25" customHeight="1" thickBot="1">
      <c r="A1" s="848" t="s">
        <v>593</v>
      </c>
      <c r="B1" s="857"/>
      <c r="C1" s="849"/>
      <c r="D1" s="489"/>
    </row>
    <row r="2" spans="1:4" ht="30">
      <c r="A2" s="496" t="s">
        <v>498</v>
      </c>
      <c r="B2" s="490" t="s">
        <v>506</v>
      </c>
      <c r="C2" s="491">
        <v>194</v>
      </c>
      <c r="D2" s="489"/>
    </row>
    <row r="3" spans="1:4" ht="30">
      <c r="A3" s="497" t="s">
        <v>498</v>
      </c>
      <c r="B3" s="492" t="s">
        <v>507</v>
      </c>
      <c r="C3" s="493">
        <v>47</v>
      </c>
      <c r="D3" s="489"/>
    </row>
    <row r="4" spans="1:4" ht="30">
      <c r="A4" s="497" t="s">
        <v>499</v>
      </c>
      <c r="B4" s="492" t="s">
        <v>508</v>
      </c>
      <c r="C4" s="493">
        <v>8</v>
      </c>
      <c r="D4" s="489"/>
    </row>
    <row r="5" spans="1:4" ht="47.25">
      <c r="A5" s="497" t="s">
        <v>500</v>
      </c>
      <c r="B5" s="492" t="s">
        <v>501</v>
      </c>
      <c r="C5" s="493" t="s">
        <v>502</v>
      </c>
      <c r="D5" s="489"/>
    </row>
    <row r="6" spans="1:4" ht="47.25">
      <c r="A6" s="497" t="s">
        <v>503</v>
      </c>
      <c r="B6" s="492" t="s">
        <v>504</v>
      </c>
      <c r="C6" s="493">
        <v>0</v>
      </c>
      <c r="D6" s="489"/>
    </row>
    <row r="7" spans="1:4" ht="48" thickBot="1">
      <c r="A7" s="498" t="s">
        <v>505</v>
      </c>
      <c r="B7" s="494" t="s">
        <v>509</v>
      </c>
      <c r="C7" s="495">
        <v>7</v>
      </c>
      <c r="D7" s="489"/>
    </row>
    <row r="8" spans="1:4" ht="15.75" customHeight="1">
      <c r="D8" s="489"/>
    </row>
  </sheetData>
  <mergeCells count="1">
    <mergeCell ref="A1:C1"/>
  </mergeCells>
  <pageMargins left="0.70866141732283472" right="0.70866141732283472" top="0.78740157480314965" bottom="0.78740157480314965" header="0.31496062992125984" footer="0.31496062992125984"/>
  <pageSetup paperSize="9" scale="95" orientation="portrait" horizontalDpi="4294967294" r:id="rId1"/>
  <headerFooter>
    <oddHeader>&amp;RPříloha č. 11</oddHead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view="pageBreakPreview" zoomScale="70" zoomScaleNormal="80" zoomScaleSheetLayoutView="70" workbookViewId="0">
      <selection sqref="A1:D1"/>
    </sheetView>
  </sheetViews>
  <sheetFormatPr defaultRowHeight="15"/>
  <cols>
    <col min="1" max="1" width="26.5703125" customWidth="1"/>
    <col min="2" max="4" width="19.7109375" customWidth="1"/>
  </cols>
  <sheetData>
    <row r="1" spans="1:4" ht="42" customHeight="1" thickBot="1">
      <c r="A1" s="858" t="s">
        <v>594</v>
      </c>
      <c r="B1" s="859"/>
      <c r="C1" s="859"/>
      <c r="D1" s="859"/>
    </row>
    <row r="2" spans="1:4" ht="31.5" customHeight="1" thickBot="1">
      <c r="A2" s="620" t="s">
        <v>592</v>
      </c>
      <c r="B2" s="617" t="s">
        <v>510</v>
      </c>
      <c r="C2" s="617" t="s">
        <v>511</v>
      </c>
      <c r="D2" s="618" t="s">
        <v>522</v>
      </c>
    </row>
    <row r="3" spans="1:4" ht="24" customHeight="1">
      <c r="A3" s="619" t="s">
        <v>512</v>
      </c>
      <c r="B3" s="615">
        <v>1806111</v>
      </c>
      <c r="C3" s="616">
        <v>2231313</v>
      </c>
      <c r="D3" s="616">
        <v>4200664</v>
      </c>
    </row>
    <row r="4" spans="1:4" ht="24" customHeight="1">
      <c r="A4" s="613" t="s">
        <v>136</v>
      </c>
      <c r="B4" s="609">
        <v>3216422</v>
      </c>
      <c r="C4" s="610">
        <v>3901236.61</v>
      </c>
      <c r="D4" s="610">
        <v>5807166</v>
      </c>
    </row>
    <row r="5" spans="1:4" ht="24" customHeight="1">
      <c r="A5" s="613" t="s">
        <v>137</v>
      </c>
      <c r="B5" s="609">
        <v>2659123</v>
      </c>
      <c r="C5" s="610">
        <v>2245458</v>
      </c>
      <c r="D5" s="610">
        <v>4793348</v>
      </c>
    </row>
    <row r="6" spans="1:4" ht="24" customHeight="1">
      <c r="A6" s="613" t="s">
        <v>138</v>
      </c>
      <c r="B6" s="609">
        <v>2339918</v>
      </c>
      <c r="C6" s="610">
        <v>3746222</v>
      </c>
      <c r="D6" s="610">
        <v>5428591</v>
      </c>
    </row>
    <row r="7" spans="1:4" ht="24" customHeight="1">
      <c r="A7" s="613" t="s">
        <v>139</v>
      </c>
      <c r="B7" s="609">
        <v>1278012</v>
      </c>
      <c r="C7" s="610">
        <v>2529093.31</v>
      </c>
      <c r="D7" s="610">
        <v>6618480</v>
      </c>
    </row>
    <row r="8" spans="1:4" ht="24" customHeight="1">
      <c r="A8" s="613" t="s">
        <v>140</v>
      </c>
      <c r="B8" s="609">
        <v>7418273.2400000002</v>
      </c>
      <c r="C8" s="610">
        <v>5072871.1500000004</v>
      </c>
      <c r="D8" s="610">
        <v>7868818</v>
      </c>
    </row>
    <row r="9" spans="1:4" ht="24" customHeight="1">
      <c r="A9" s="613" t="s">
        <v>141</v>
      </c>
      <c r="B9" s="609">
        <v>834795</v>
      </c>
      <c r="C9" s="610">
        <v>2236351</v>
      </c>
      <c r="D9" s="610">
        <v>2396224</v>
      </c>
    </row>
    <row r="10" spans="1:4" ht="24" customHeight="1">
      <c r="A10" s="613" t="s">
        <v>142</v>
      </c>
      <c r="B10" s="609">
        <v>1693405</v>
      </c>
      <c r="C10" s="610">
        <v>1720847.08</v>
      </c>
      <c r="D10" s="610">
        <v>2746813</v>
      </c>
    </row>
    <row r="11" spans="1:4" ht="24" customHeight="1">
      <c r="A11" s="613" t="s">
        <v>143</v>
      </c>
      <c r="B11" s="609">
        <v>1371999</v>
      </c>
      <c r="C11" s="610">
        <v>2532753</v>
      </c>
      <c r="D11" s="610">
        <v>2289075</v>
      </c>
    </row>
    <row r="12" spans="1:4" ht="24" customHeight="1">
      <c r="A12" s="613" t="s">
        <v>144</v>
      </c>
      <c r="B12" s="609">
        <v>1740891</v>
      </c>
      <c r="C12" s="610">
        <v>2234651.37</v>
      </c>
      <c r="D12" s="610">
        <v>2444385</v>
      </c>
    </row>
    <row r="13" spans="1:4" ht="24" customHeight="1">
      <c r="A13" s="613" t="s">
        <v>145</v>
      </c>
      <c r="B13" s="609">
        <v>9722091.8200000003</v>
      </c>
      <c r="C13" s="610">
        <v>3657860</v>
      </c>
      <c r="D13" s="610">
        <v>7439119</v>
      </c>
    </row>
    <row r="14" spans="1:4" ht="24" customHeight="1">
      <c r="A14" s="613" t="s">
        <v>146</v>
      </c>
      <c r="B14" s="609">
        <v>2473638</v>
      </c>
      <c r="C14" s="610">
        <v>1679478</v>
      </c>
      <c r="D14" s="610">
        <v>1072649</v>
      </c>
    </row>
    <row r="15" spans="1:4" ht="24" customHeight="1">
      <c r="A15" s="613" t="s">
        <v>147</v>
      </c>
      <c r="B15" s="609">
        <v>4660302</v>
      </c>
      <c r="C15" s="610">
        <v>3674403</v>
      </c>
      <c r="D15" s="610">
        <v>7405623</v>
      </c>
    </row>
    <row r="16" spans="1:4" ht="24" customHeight="1">
      <c r="A16" s="613" t="s">
        <v>148</v>
      </c>
      <c r="B16" s="609">
        <v>4012981</v>
      </c>
      <c r="C16" s="610">
        <v>4605025.57</v>
      </c>
      <c r="D16" s="610">
        <v>3580900</v>
      </c>
    </row>
    <row r="17" spans="1:4" ht="24" customHeight="1" thickBot="1">
      <c r="A17" s="614" t="s">
        <v>88</v>
      </c>
      <c r="B17" s="611">
        <v>45227962.060000002</v>
      </c>
      <c r="C17" s="612">
        <v>42067563.090000004</v>
      </c>
      <c r="D17" s="612">
        <v>64091855</v>
      </c>
    </row>
  </sheetData>
  <mergeCells count="1">
    <mergeCell ref="A1:D1"/>
  </mergeCells>
  <pageMargins left="0.70866141732283472" right="0.70866141732283472" top="0.78740157480314965" bottom="0.78740157480314965" header="0.31496062992125984" footer="0.31496062992125984"/>
  <pageSetup paperSize="9" scale="91" orientation="portrait" horizontalDpi="4294967294" r:id="rId1"/>
  <headerFooter>
    <oddHeader>&amp;RPříloha č. 12</oddHead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4"/>
  <sheetViews>
    <sheetView view="pageBreakPreview" zoomScale="80" zoomScaleNormal="80" zoomScaleSheetLayoutView="80" workbookViewId="0">
      <selection sqref="A1:F1"/>
    </sheetView>
  </sheetViews>
  <sheetFormatPr defaultColWidth="9.140625" defaultRowHeight="12.75"/>
  <cols>
    <col min="1" max="1" width="24.42578125" style="175" customWidth="1"/>
    <col min="2" max="5" width="17.28515625" style="176" customWidth="1"/>
    <col min="6" max="6" width="20.140625" style="176" customWidth="1"/>
    <col min="7" max="7" width="9.140625" style="175"/>
    <col min="8" max="8" width="14.7109375" style="175" customWidth="1"/>
    <col min="9" max="9" width="16.140625" style="175" customWidth="1"/>
    <col min="10" max="10" width="17" style="175" customWidth="1"/>
    <col min="11" max="11" width="5" style="175" hidden="1" customWidth="1"/>
    <col min="12" max="12" width="9.140625" style="175" hidden="1" customWidth="1"/>
    <col min="13" max="13" width="22.42578125" style="175" hidden="1" customWidth="1"/>
    <col min="14" max="15" width="22.42578125" style="175" customWidth="1"/>
    <col min="16" max="16" width="15.42578125" style="175" customWidth="1"/>
    <col min="17" max="17" width="9.140625" style="175"/>
    <col min="18" max="18" width="13.42578125" style="175" customWidth="1"/>
    <col min="19" max="16384" width="9.140625" style="175"/>
  </cols>
  <sheetData>
    <row r="1" spans="1:18" ht="41.25" customHeight="1" thickBot="1">
      <c r="A1" s="861" t="s">
        <v>532</v>
      </c>
      <c r="B1" s="862"/>
      <c r="C1" s="862"/>
      <c r="D1" s="862"/>
      <c r="E1" s="862"/>
      <c r="F1" s="863"/>
    </row>
    <row r="2" spans="1:18" ht="48" thickBot="1">
      <c r="A2" s="97" t="s">
        <v>0</v>
      </c>
      <c r="B2" s="98" t="s">
        <v>82</v>
      </c>
      <c r="C2" s="99" t="s">
        <v>83</v>
      </c>
      <c r="D2" s="98" t="s">
        <v>84</v>
      </c>
      <c r="E2" s="99" t="s">
        <v>85</v>
      </c>
      <c r="F2" s="100" t="s">
        <v>86</v>
      </c>
      <c r="K2" s="176"/>
      <c r="M2" s="177"/>
      <c r="N2" s="177"/>
      <c r="O2" s="177"/>
      <c r="P2" s="177"/>
      <c r="R2" s="176"/>
    </row>
    <row r="3" spans="1:18" ht="15" customHeight="1">
      <c r="A3" s="182" t="s">
        <v>316</v>
      </c>
      <c r="B3" s="183">
        <v>0</v>
      </c>
      <c r="C3" s="184">
        <v>545966.22</v>
      </c>
      <c r="D3" s="183">
        <v>0</v>
      </c>
      <c r="E3" s="184">
        <v>0</v>
      </c>
      <c r="F3" s="558">
        <v>543.20486000000005</v>
      </c>
      <c r="K3" s="176"/>
      <c r="M3" s="177"/>
      <c r="N3" s="177"/>
      <c r="O3" s="177"/>
      <c r="P3" s="177"/>
      <c r="R3" s="176"/>
    </row>
    <row r="4" spans="1:18" ht="15" customHeight="1">
      <c r="A4" s="185" t="s">
        <v>87</v>
      </c>
      <c r="B4" s="186">
        <v>639273.27214999998</v>
      </c>
      <c r="C4" s="187">
        <v>217143.18979</v>
      </c>
      <c r="D4" s="188">
        <v>165360.63219999999</v>
      </c>
      <c r="E4" s="187">
        <v>1820315.727</v>
      </c>
      <c r="F4" s="559">
        <v>4437743.1340899998</v>
      </c>
      <c r="I4" s="178"/>
      <c r="J4" s="174"/>
      <c r="K4" s="176"/>
      <c r="M4" s="177"/>
      <c r="N4" s="177"/>
      <c r="O4" s="177"/>
      <c r="P4" s="177"/>
      <c r="R4" s="176"/>
    </row>
    <row r="5" spans="1:18" ht="15" customHeight="1">
      <c r="A5" s="185" t="s">
        <v>3</v>
      </c>
      <c r="B5" s="186">
        <v>391451.10019999999</v>
      </c>
      <c r="C5" s="187">
        <v>149533.24100000001</v>
      </c>
      <c r="D5" s="188">
        <v>132039.08199999999</v>
      </c>
      <c r="E5" s="187">
        <v>1442256.548</v>
      </c>
      <c r="F5" s="559">
        <v>1906927.09393</v>
      </c>
      <c r="I5" s="178"/>
      <c r="J5" s="174"/>
      <c r="K5" s="176"/>
      <c r="M5" s="177"/>
      <c r="N5" s="177"/>
      <c r="O5" s="177"/>
      <c r="P5" s="177"/>
      <c r="R5" s="176"/>
    </row>
    <row r="6" spans="1:18" ht="15" customHeight="1">
      <c r="A6" s="185" t="s">
        <v>11</v>
      </c>
      <c r="B6" s="186">
        <v>830741.38379999995</v>
      </c>
      <c r="C6" s="187">
        <v>251477.11600000001</v>
      </c>
      <c r="D6" s="188">
        <v>236576.89835999999</v>
      </c>
      <c r="E6" s="187">
        <v>2876694.3859999999</v>
      </c>
      <c r="F6" s="559">
        <v>4011605.1515500001</v>
      </c>
      <c r="I6" s="178"/>
      <c r="J6" s="174"/>
      <c r="K6" s="176"/>
      <c r="M6" s="177"/>
      <c r="N6" s="177"/>
      <c r="O6" s="177"/>
      <c r="P6" s="177"/>
      <c r="R6" s="176"/>
    </row>
    <row r="7" spans="1:18" ht="15" customHeight="1">
      <c r="A7" s="185" t="s">
        <v>5</v>
      </c>
      <c r="B7" s="186">
        <v>393410.35249999998</v>
      </c>
      <c r="C7" s="187">
        <v>116151.368</v>
      </c>
      <c r="D7" s="188">
        <v>47684.759299999998</v>
      </c>
      <c r="E7" s="187">
        <v>595774.82900000003</v>
      </c>
      <c r="F7" s="559">
        <v>1000460.24973</v>
      </c>
      <c r="I7" s="178"/>
      <c r="J7" s="174"/>
      <c r="K7" s="176"/>
      <c r="M7" s="177"/>
      <c r="N7" s="177"/>
      <c r="O7" s="177"/>
      <c r="P7" s="177"/>
      <c r="R7" s="176"/>
    </row>
    <row r="8" spans="1:18" ht="15" customHeight="1">
      <c r="A8" s="185" t="s">
        <v>8</v>
      </c>
      <c r="B8" s="186">
        <v>351176.11186</v>
      </c>
      <c r="C8" s="187">
        <v>135308.465</v>
      </c>
      <c r="D8" s="188">
        <v>118740.53167</v>
      </c>
      <c r="E8" s="187">
        <v>1251834.71</v>
      </c>
      <c r="F8" s="559">
        <v>1703935.79217</v>
      </c>
      <c r="I8" s="178"/>
      <c r="J8" s="174"/>
      <c r="K8" s="176"/>
      <c r="M8" s="177"/>
      <c r="N8" s="177"/>
      <c r="O8" s="177"/>
      <c r="P8" s="177"/>
      <c r="R8" s="176"/>
    </row>
    <row r="9" spans="1:18" ht="15" customHeight="1">
      <c r="A9" s="185" t="s">
        <v>7</v>
      </c>
      <c r="B9" s="186">
        <v>420903.40023000003</v>
      </c>
      <c r="C9" s="187">
        <v>133913.00399999999</v>
      </c>
      <c r="D9" s="188">
        <v>106732.74340000001</v>
      </c>
      <c r="E9" s="187">
        <v>975272.99699999997</v>
      </c>
      <c r="F9" s="559">
        <v>1570606.5281799999</v>
      </c>
      <c r="I9" s="178"/>
      <c r="J9" s="174"/>
      <c r="K9" s="176"/>
      <c r="M9" s="177"/>
      <c r="N9" s="177"/>
      <c r="O9" s="177"/>
      <c r="P9" s="177"/>
      <c r="R9" s="176"/>
    </row>
    <row r="10" spans="1:18" ht="15" customHeight="1">
      <c r="A10" s="185" t="s">
        <v>14</v>
      </c>
      <c r="B10" s="186">
        <v>2109840.2885099999</v>
      </c>
      <c r="C10" s="187">
        <v>462619.55900000001</v>
      </c>
      <c r="D10" s="188">
        <v>250771.9137</v>
      </c>
      <c r="E10" s="187">
        <v>2940478.1630000002</v>
      </c>
      <c r="F10" s="559">
        <v>4847065.47755</v>
      </c>
      <c r="I10" s="178"/>
      <c r="J10" s="174"/>
      <c r="K10" s="176"/>
      <c r="M10" s="177"/>
      <c r="N10" s="177"/>
      <c r="O10" s="177"/>
      <c r="P10" s="177"/>
      <c r="R10" s="176"/>
    </row>
    <row r="11" spans="1:18" ht="15" customHeight="1">
      <c r="A11" s="185" t="s">
        <v>12</v>
      </c>
      <c r="B11" s="186">
        <v>736619.74751000002</v>
      </c>
      <c r="C11" s="187">
        <v>175623.06536000001</v>
      </c>
      <c r="D11" s="188">
        <v>122782.28952000001</v>
      </c>
      <c r="E11" s="187">
        <v>1487950.027</v>
      </c>
      <c r="F11" s="559">
        <v>2053396.8333999999</v>
      </c>
      <c r="I11" s="178"/>
      <c r="J11" s="174"/>
      <c r="K11" s="176"/>
      <c r="M11" s="177"/>
      <c r="N11" s="177"/>
      <c r="O11" s="177"/>
      <c r="P11" s="177"/>
      <c r="R11" s="176"/>
    </row>
    <row r="12" spans="1:18" ht="15" customHeight="1">
      <c r="A12" s="185" t="s">
        <v>9</v>
      </c>
      <c r="B12" s="186">
        <v>275605.68310000002</v>
      </c>
      <c r="C12" s="187">
        <v>137948.42423999999</v>
      </c>
      <c r="D12" s="188">
        <v>108717.11418999999</v>
      </c>
      <c r="E12" s="187">
        <v>1302900.7649999999</v>
      </c>
      <c r="F12" s="559">
        <v>1569218.0330399999</v>
      </c>
      <c r="H12" s="179"/>
      <c r="I12" s="178"/>
      <c r="J12" s="174"/>
      <c r="K12" s="176"/>
      <c r="M12" s="177"/>
      <c r="N12" s="177"/>
      <c r="O12" s="177"/>
      <c r="P12" s="177"/>
      <c r="R12" s="176"/>
    </row>
    <row r="13" spans="1:18" ht="15" customHeight="1">
      <c r="A13" s="185" t="s">
        <v>4</v>
      </c>
      <c r="B13" s="186">
        <v>287058.41151000001</v>
      </c>
      <c r="C13" s="187">
        <v>164551.36431</v>
      </c>
      <c r="D13" s="188">
        <v>118974.37847</v>
      </c>
      <c r="E13" s="187">
        <v>1300174.6669999999</v>
      </c>
      <c r="F13" s="559">
        <v>1578323.2932200001</v>
      </c>
      <c r="H13" s="179"/>
      <c r="I13" s="178"/>
      <c r="J13" s="174"/>
      <c r="K13" s="176"/>
      <c r="M13" s="177"/>
      <c r="N13" s="177"/>
      <c r="O13" s="177"/>
      <c r="P13" s="177"/>
      <c r="R13" s="176"/>
    </row>
    <row r="14" spans="1:18" ht="15" customHeight="1">
      <c r="A14" s="185" t="s">
        <v>2</v>
      </c>
      <c r="B14" s="186">
        <v>793369.25774000003</v>
      </c>
      <c r="C14" s="187">
        <v>275937.46799999999</v>
      </c>
      <c r="D14" s="188">
        <v>225530.00726000001</v>
      </c>
      <c r="E14" s="187">
        <v>2328765.656</v>
      </c>
      <c r="F14" s="559">
        <v>3997037.8777200002</v>
      </c>
      <c r="H14" s="179"/>
      <c r="I14" s="178"/>
      <c r="J14" s="174"/>
      <c r="K14" s="176"/>
      <c r="M14" s="177"/>
      <c r="N14" s="177"/>
      <c r="O14" s="177"/>
      <c r="P14" s="177"/>
      <c r="R14" s="176"/>
    </row>
    <row r="15" spans="1:18" ht="15" customHeight="1">
      <c r="A15" s="185" t="s">
        <v>6</v>
      </c>
      <c r="B15" s="186">
        <v>1608214.04128</v>
      </c>
      <c r="C15" s="187">
        <v>285308.91067999997</v>
      </c>
      <c r="D15" s="188">
        <v>159752.36856999999</v>
      </c>
      <c r="E15" s="187">
        <v>1925616.925</v>
      </c>
      <c r="F15" s="559">
        <v>3381451.0797299999</v>
      </c>
      <c r="H15" s="180"/>
      <c r="I15" s="178"/>
      <c r="J15" s="174"/>
      <c r="K15" s="176"/>
      <c r="M15" s="177"/>
      <c r="N15" s="177"/>
      <c r="O15" s="177"/>
      <c r="P15" s="177"/>
      <c r="R15" s="176"/>
    </row>
    <row r="16" spans="1:18" ht="15" customHeight="1">
      <c r="A16" s="185" t="s">
        <v>10</v>
      </c>
      <c r="B16" s="186">
        <v>198531.59229999999</v>
      </c>
      <c r="C16" s="187">
        <v>104054.352</v>
      </c>
      <c r="D16" s="188">
        <v>111384.6229</v>
      </c>
      <c r="E16" s="187">
        <v>1262614.4580000001</v>
      </c>
      <c r="F16" s="559">
        <v>1447986.7816999999</v>
      </c>
      <c r="H16" s="179"/>
      <c r="I16" s="178"/>
      <c r="J16" s="174"/>
      <c r="K16" s="176"/>
      <c r="M16" s="177"/>
      <c r="N16" s="177"/>
      <c r="O16" s="177"/>
      <c r="P16" s="177"/>
      <c r="R16" s="176"/>
    </row>
    <row r="17" spans="1:18" ht="15" customHeight="1" thickBot="1">
      <c r="A17" s="185" t="s">
        <v>13</v>
      </c>
      <c r="B17" s="186">
        <v>310586.25939999998</v>
      </c>
      <c r="C17" s="187">
        <v>122048.215</v>
      </c>
      <c r="D17" s="188">
        <v>140026.94279999999</v>
      </c>
      <c r="E17" s="187">
        <v>1593866.2620000001</v>
      </c>
      <c r="F17" s="559">
        <v>1643063.6619500001</v>
      </c>
      <c r="H17" s="179"/>
      <c r="I17" s="177"/>
      <c r="J17" s="174"/>
      <c r="K17" s="176"/>
      <c r="M17" s="177"/>
      <c r="N17" s="177"/>
      <c r="O17" s="177"/>
      <c r="P17" s="177"/>
      <c r="R17" s="176"/>
    </row>
    <row r="18" spans="1:18" ht="15" customHeight="1" thickBot="1">
      <c r="A18" s="104" t="s">
        <v>88</v>
      </c>
      <c r="B18" s="189">
        <f>SUM(B3:B17)</f>
        <v>9346780.9020900019</v>
      </c>
      <c r="C18" s="189">
        <f>SUM(C3:C17)</f>
        <v>3277583.9623799995</v>
      </c>
      <c r="D18" s="190">
        <f>SUM(D3:D17)</f>
        <v>2045074.28434</v>
      </c>
      <c r="E18" s="189">
        <f>SUM(E3:E17)</f>
        <v>23104516.120000005</v>
      </c>
      <c r="F18" s="189">
        <f>SUM(F3:F17)</f>
        <v>35149364.192819998</v>
      </c>
      <c r="H18" s="177"/>
      <c r="I18" s="177"/>
      <c r="K18" s="176"/>
      <c r="M18" s="177"/>
      <c r="N18" s="177"/>
      <c r="O18" s="177"/>
      <c r="P18" s="177"/>
      <c r="R18" s="176"/>
    </row>
    <row r="19" spans="1:18" ht="15.75">
      <c r="A19" s="107" t="s">
        <v>171</v>
      </c>
      <c r="B19" s="106" t="s">
        <v>533</v>
      </c>
      <c r="C19" s="191" t="s">
        <v>533</v>
      </c>
      <c r="D19" s="106" t="s">
        <v>533</v>
      </c>
      <c r="E19" s="106" t="s">
        <v>533</v>
      </c>
      <c r="F19" s="191"/>
      <c r="I19" s="177"/>
    </row>
    <row r="20" spans="1:18" s="181" customFormat="1" ht="26.25" customHeight="1">
      <c r="A20" s="107" t="s">
        <v>317</v>
      </c>
      <c r="B20" s="860" t="s">
        <v>534</v>
      </c>
      <c r="C20" s="860"/>
      <c r="D20" s="860"/>
      <c r="E20" s="860"/>
      <c r="F20" s="860"/>
    </row>
    <row r="21" spans="1:18" s="181" customFormat="1" ht="15.75">
      <c r="A21" s="107"/>
      <c r="B21" s="860"/>
      <c r="C21" s="860"/>
      <c r="D21" s="860"/>
      <c r="E21" s="860"/>
      <c r="F21" s="860"/>
    </row>
    <row r="22" spans="1:18" s="181" customFormat="1" ht="15.75">
      <c r="A22" s="107"/>
      <c r="B22" s="860"/>
      <c r="C22" s="860"/>
      <c r="D22" s="860"/>
      <c r="E22" s="860"/>
      <c r="F22" s="860"/>
    </row>
    <row r="23" spans="1:18" s="181" customFormat="1" ht="15.75">
      <c r="A23" s="107"/>
      <c r="B23" s="860"/>
      <c r="C23" s="860"/>
      <c r="D23" s="860"/>
      <c r="E23" s="860"/>
      <c r="F23" s="860"/>
    </row>
    <row r="24" spans="1:18" s="181" customFormat="1" ht="15.75">
      <c r="A24" s="107"/>
      <c r="B24" s="860"/>
      <c r="C24" s="860"/>
      <c r="D24" s="860"/>
      <c r="E24" s="860"/>
      <c r="F24" s="860"/>
    </row>
    <row r="25" spans="1:18" s="181" customFormat="1">
      <c r="B25" s="514"/>
      <c r="C25" s="514"/>
      <c r="D25" s="514"/>
      <c r="E25" s="514"/>
      <c r="F25" s="514"/>
    </row>
    <row r="26" spans="1:18" s="181" customFormat="1" ht="13.5" thickBot="1">
      <c r="B26" s="514"/>
      <c r="C26" s="514"/>
      <c r="D26" s="514"/>
      <c r="E26" s="514"/>
      <c r="F26" s="514"/>
    </row>
    <row r="27" spans="1:18" ht="36" customHeight="1" thickBot="1">
      <c r="A27" s="864" t="s">
        <v>535</v>
      </c>
      <c r="B27" s="865"/>
      <c r="C27" s="865"/>
      <c r="D27" s="865"/>
      <c r="E27" s="865"/>
      <c r="F27" s="866"/>
    </row>
    <row r="28" spans="1:18" ht="48" thickBot="1">
      <c r="A28" s="192" t="s">
        <v>0</v>
      </c>
      <c r="B28" s="193" t="s">
        <v>82</v>
      </c>
      <c r="C28" s="194" t="s">
        <v>83</v>
      </c>
      <c r="D28" s="193" t="s">
        <v>84</v>
      </c>
      <c r="E28" s="194" t="s">
        <v>85</v>
      </c>
      <c r="F28" s="195" t="s">
        <v>86</v>
      </c>
    </row>
    <row r="29" spans="1:18" ht="15.75">
      <c r="A29" s="185" t="s">
        <v>87</v>
      </c>
      <c r="B29" s="101">
        <v>155.398</v>
      </c>
      <c r="C29" s="102">
        <v>27.434000000000001</v>
      </c>
      <c r="D29" s="101">
        <v>237.53299999999999</v>
      </c>
      <c r="E29" s="102">
        <v>323.11</v>
      </c>
      <c r="F29" s="103">
        <v>870.18600000000004</v>
      </c>
    </row>
    <row r="30" spans="1:18" ht="15.75">
      <c r="A30" s="185" t="s">
        <v>3</v>
      </c>
      <c r="B30" s="101">
        <v>104.75700000000001</v>
      </c>
      <c r="C30" s="102">
        <v>18.690000000000001</v>
      </c>
      <c r="D30" s="101">
        <v>191.65</v>
      </c>
      <c r="E30" s="102">
        <v>243.96600000000001</v>
      </c>
      <c r="F30" s="103">
        <v>577.25699999999995</v>
      </c>
    </row>
    <row r="31" spans="1:18" ht="15.75">
      <c r="A31" s="185" t="s">
        <v>11</v>
      </c>
      <c r="B31" s="101">
        <v>209.18</v>
      </c>
      <c r="C31" s="102">
        <v>30.733000000000001</v>
      </c>
      <c r="D31" s="101">
        <v>334.36500000000001</v>
      </c>
      <c r="E31" s="102">
        <v>472.45100000000002</v>
      </c>
      <c r="F31" s="103">
        <v>1141.134</v>
      </c>
    </row>
    <row r="32" spans="1:18" ht="15.75">
      <c r="A32" s="185" t="s">
        <v>5</v>
      </c>
      <c r="B32" s="101">
        <v>101.67700000000001</v>
      </c>
      <c r="C32" s="102">
        <v>14.605</v>
      </c>
      <c r="D32" s="101">
        <v>60.965000000000003</v>
      </c>
      <c r="E32" s="102">
        <v>100.57</v>
      </c>
      <c r="F32" s="103">
        <v>337.65</v>
      </c>
    </row>
    <row r="33" spans="1:6" ht="15.75">
      <c r="A33" s="185" t="s">
        <v>8</v>
      </c>
      <c r="B33" s="101">
        <v>91.254000000000005</v>
      </c>
      <c r="C33" s="102">
        <v>16.669</v>
      </c>
      <c r="D33" s="101">
        <v>165.19</v>
      </c>
      <c r="E33" s="102">
        <v>216.91200000000001</v>
      </c>
      <c r="F33" s="103">
        <v>515.83900000000006</v>
      </c>
    </row>
    <row r="34" spans="1:6" ht="15.75">
      <c r="A34" s="185" t="s">
        <v>7</v>
      </c>
      <c r="B34" s="101">
        <v>111.154</v>
      </c>
      <c r="C34" s="102">
        <v>16.509</v>
      </c>
      <c r="D34" s="101">
        <v>152.90799999999999</v>
      </c>
      <c r="E34" s="102">
        <v>169.369</v>
      </c>
      <c r="F34" s="103">
        <v>476.625</v>
      </c>
    </row>
    <row r="35" spans="1:6" ht="15.75">
      <c r="A35" s="185" t="s">
        <v>14</v>
      </c>
      <c r="B35" s="101">
        <v>547.41499999999996</v>
      </c>
      <c r="C35" s="102">
        <v>57.448999999999998</v>
      </c>
      <c r="D35" s="101">
        <v>269.91000000000003</v>
      </c>
      <c r="E35" s="102">
        <v>483.75299999999999</v>
      </c>
      <c r="F35" s="103">
        <v>1663.7550000000001</v>
      </c>
    </row>
    <row r="36" spans="1:6" ht="15.75">
      <c r="A36" s="185" t="s">
        <v>12</v>
      </c>
      <c r="B36" s="101">
        <v>191.86500000000001</v>
      </c>
      <c r="C36" s="102">
        <v>22.404</v>
      </c>
      <c r="D36" s="101">
        <v>160.90799999999999</v>
      </c>
      <c r="E36" s="102">
        <v>260.45999999999998</v>
      </c>
      <c r="F36" s="103">
        <v>666.44100000000003</v>
      </c>
    </row>
    <row r="37" spans="1:6" ht="15.75">
      <c r="A37" s="185" t="s">
        <v>9</v>
      </c>
      <c r="B37" s="101">
        <v>76.358000000000004</v>
      </c>
      <c r="C37" s="102">
        <v>16.693999999999999</v>
      </c>
      <c r="D37" s="101">
        <v>139.82900000000001</v>
      </c>
      <c r="E37" s="102">
        <v>218.94</v>
      </c>
      <c r="F37" s="103">
        <v>482.12299999999999</v>
      </c>
    </row>
    <row r="38" spans="1:6" ht="15.75">
      <c r="A38" s="185" t="s">
        <v>4</v>
      </c>
      <c r="B38" s="101">
        <v>74.007999999999996</v>
      </c>
      <c r="C38" s="102">
        <v>20.29</v>
      </c>
      <c r="D38" s="101">
        <v>166.73099999999999</v>
      </c>
      <c r="E38" s="102">
        <v>212.88900000000001</v>
      </c>
      <c r="F38" s="103">
        <v>429.959</v>
      </c>
    </row>
    <row r="39" spans="1:6" ht="15.75">
      <c r="A39" s="185" t="s">
        <v>2</v>
      </c>
      <c r="B39" s="101">
        <v>190.191</v>
      </c>
      <c r="C39" s="102">
        <v>35.081000000000003</v>
      </c>
      <c r="D39" s="101">
        <v>292.99099999999999</v>
      </c>
      <c r="E39" s="102">
        <v>405.55</v>
      </c>
      <c r="F39" s="103">
        <v>1054.6300000000001</v>
      </c>
    </row>
    <row r="40" spans="1:6" ht="15.75">
      <c r="A40" s="185" t="s">
        <v>6</v>
      </c>
      <c r="B40" s="101">
        <v>414.32600000000002</v>
      </c>
      <c r="C40" s="102">
        <v>36.051000000000002</v>
      </c>
      <c r="D40" s="101">
        <v>219.285</v>
      </c>
      <c r="E40" s="102">
        <v>338.714</v>
      </c>
      <c r="F40" s="103">
        <v>1136.4079999999999</v>
      </c>
    </row>
    <row r="41" spans="1:6" ht="15.75">
      <c r="A41" s="185" t="s">
        <v>10</v>
      </c>
      <c r="B41" s="101">
        <v>57.545000000000002</v>
      </c>
      <c r="C41" s="102">
        <v>12.879</v>
      </c>
      <c r="D41" s="101">
        <v>165.07</v>
      </c>
      <c r="E41" s="102">
        <v>211.197</v>
      </c>
      <c r="F41" s="103">
        <v>452.63499999999999</v>
      </c>
    </row>
    <row r="42" spans="1:6" ht="16.5" thickBot="1">
      <c r="A42" s="185" t="s">
        <v>13</v>
      </c>
      <c r="B42" s="101">
        <v>100.241</v>
      </c>
      <c r="C42" s="102">
        <v>14.991</v>
      </c>
      <c r="D42" s="101">
        <v>188.857</v>
      </c>
      <c r="E42" s="102">
        <v>261.44400000000002</v>
      </c>
      <c r="F42" s="103">
        <v>516.08699999999999</v>
      </c>
    </row>
    <row r="43" spans="1:6" ht="15" customHeight="1" thickBot="1">
      <c r="A43" s="104" t="s">
        <v>88</v>
      </c>
      <c r="B43" s="108">
        <v>2425.3690000000001</v>
      </c>
      <c r="C43" s="105">
        <v>340.47899999999998</v>
      </c>
      <c r="D43" s="108">
        <v>2746.1919999999996</v>
      </c>
      <c r="E43" s="105">
        <v>3919.3250000000003</v>
      </c>
      <c r="F43" s="109">
        <v>10320.728999999998</v>
      </c>
    </row>
    <row r="44" spans="1:6" ht="15.75">
      <c r="A44" s="196" t="s">
        <v>172</v>
      </c>
      <c r="B44" s="197"/>
      <c r="C44" s="197"/>
      <c r="D44" s="197"/>
      <c r="E44" s="197"/>
      <c r="F44" s="197"/>
    </row>
  </sheetData>
  <mergeCells count="3">
    <mergeCell ref="B20:F24"/>
    <mergeCell ref="A1:F1"/>
    <mergeCell ref="A27:F27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85" orientation="portrait" horizontalDpi="4294967294" verticalDpi="4294967294" r:id="rId1"/>
  <headerFooter>
    <oddHeader>&amp;R&amp;10Příloha č. 13a</oddHead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"/>
  <sheetViews>
    <sheetView view="pageBreakPreview" zoomScale="70" zoomScaleNormal="80" zoomScaleSheetLayoutView="70" workbookViewId="0">
      <selection sqref="A1:F1"/>
    </sheetView>
  </sheetViews>
  <sheetFormatPr defaultColWidth="9.140625" defaultRowHeight="15"/>
  <cols>
    <col min="1" max="1" width="23.5703125" style="2" customWidth="1"/>
    <col min="2" max="6" width="16.85546875" style="2" customWidth="1"/>
    <col min="7" max="7" width="11.28515625" style="2" bestFit="1" customWidth="1"/>
    <col min="8" max="16384" width="9.140625" style="2"/>
  </cols>
  <sheetData>
    <row r="1" spans="1:6" ht="36" customHeight="1" thickBot="1">
      <c r="A1" s="867" t="s">
        <v>536</v>
      </c>
      <c r="B1" s="868"/>
      <c r="C1" s="868"/>
      <c r="D1" s="868"/>
      <c r="E1" s="868"/>
      <c r="F1" s="868"/>
    </row>
    <row r="2" spans="1:6" ht="36" customHeight="1" thickBot="1">
      <c r="A2" s="515" t="s">
        <v>318</v>
      </c>
      <c r="B2" s="110" t="s">
        <v>173</v>
      </c>
      <c r="C2" s="516" t="s">
        <v>89</v>
      </c>
      <c r="D2" s="110" t="s">
        <v>90</v>
      </c>
      <c r="E2" s="516" t="s">
        <v>91</v>
      </c>
      <c r="F2" s="110" t="s">
        <v>92</v>
      </c>
    </row>
    <row r="3" spans="1:6" ht="15.75" customHeight="1">
      <c r="A3" s="223" t="s">
        <v>476</v>
      </c>
      <c r="B3" s="224">
        <v>105.96964</v>
      </c>
      <c r="C3" s="225">
        <v>0</v>
      </c>
      <c r="D3" s="224">
        <v>0</v>
      </c>
      <c r="E3" s="225">
        <v>0</v>
      </c>
      <c r="F3" s="224">
        <v>437.23522000000003</v>
      </c>
    </row>
    <row r="4" spans="1:6" ht="15" customHeight="1">
      <c r="A4" s="223" t="s">
        <v>87</v>
      </c>
      <c r="B4" s="224">
        <v>137320.16099999999</v>
      </c>
      <c r="C4" s="225">
        <v>1090</v>
      </c>
      <c r="D4" s="224">
        <v>21929.706999999999</v>
      </c>
      <c r="E4" s="225">
        <v>1255434.838</v>
      </c>
      <c r="F4" s="224">
        <v>3014591.2318899999</v>
      </c>
    </row>
    <row r="5" spans="1:6" ht="15" customHeight="1">
      <c r="A5" s="223" t="s">
        <v>3</v>
      </c>
      <c r="B5" s="224">
        <v>168377.61566000001</v>
      </c>
      <c r="C5" s="225">
        <v>820</v>
      </c>
      <c r="D5" s="224">
        <v>15916</v>
      </c>
      <c r="E5" s="225">
        <v>379816.89944999997</v>
      </c>
      <c r="F5" s="224">
        <v>1335548.32852</v>
      </c>
    </row>
    <row r="6" spans="1:6" ht="15" customHeight="1">
      <c r="A6" s="223" t="s">
        <v>11</v>
      </c>
      <c r="B6" s="224">
        <v>311166.36596999998</v>
      </c>
      <c r="C6" s="225">
        <v>1460</v>
      </c>
      <c r="D6" s="224">
        <v>29118.5</v>
      </c>
      <c r="E6" s="225">
        <v>998529.12647000002</v>
      </c>
      <c r="F6" s="224">
        <v>2660175.8070799992</v>
      </c>
    </row>
    <row r="7" spans="1:6" ht="15" customHeight="1">
      <c r="A7" s="223" t="s">
        <v>5</v>
      </c>
      <c r="B7" s="224">
        <v>101121.38406</v>
      </c>
      <c r="C7" s="225">
        <v>355</v>
      </c>
      <c r="D7" s="224">
        <v>9604.2039999999997</v>
      </c>
      <c r="E7" s="225">
        <v>342935.70667000004</v>
      </c>
      <c r="F7" s="224">
        <v>541468.76560000004</v>
      </c>
    </row>
    <row r="8" spans="1:6" ht="15" customHeight="1">
      <c r="A8" s="223" t="s">
        <v>8</v>
      </c>
      <c r="B8" s="224">
        <v>150901.375</v>
      </c>
      <c r="C8" s="225">
        <v>750</v>
      </c>
      <c r="D8" s="224">
        <v>13881</v>
      </c>
      <c r="E8" s="225">
        <v>381946.14929000003</v>
      </c>
      <c r="F8" s="224">
        <v>1152330.5479000001</v>
      </c>
    </row>
    <row r="9" spans="1:6" ht="15" customHeight="1">
      <c r="A9" s="223" t="s">
        <v>7</v>
      </c>
      <c r="B9" s="224">
        <v>130173.67288</v>
      </c>
      <c r="C9" s="225">
        <v>535</v>
      </c>
      <c r="D9" s="224">
        <v>11954.944</v>
      </c>
      <c r="E9" s="225">
        <v>484019.58210999996</v>
      </c>
      <c r="F9" s="224">
        <v>938990.19209000003</v>
      </c>
    </row>
    <row r="10" spans="1:6" ht="15" customHeight="1">
      <c r="A10" s="223" t="s">
        <v>14</v>
      </c>
      <c r="B10" s="224">
        <v>450632.59878</v>
      </c>
      <c r="C10" s="225">
        <v>1935</v>
      </c>
      <c r="D10" s="224">
        <v>34982.199999999997</v>
      </c>
      <c r="E10" s="225">
        <v>1903274.54027</v>
      </c>
      <c r="F10" s="224">
        <v>2437669.1516300002</v>
      </c>
    </row>
    <row r="11" spans="1:6" ht="15" customHeight="1">
      <c r="A11" s="223" t="s">
        <v>12</v>
      </c>
      <c r="B11" s="224">
        <v>204550.44562000001</v>
      </c>
      <c r="C11" s="225">
        <v>810</v>
      </c>
      <c r="D11" s="224">
        <v>17400.342000000001</v>
      </c>
      <c r="E11" s="225">
        <v>504866.69223000004</v>
      </c>
      <c r="F11" s="224">
        <v>1319155.2924899997</v>
      </c>
    </row>
    <row r="12" spans="1:6" ht="15" customHeight="1">
      <c r="A12" s="223" t="s">
        <v>9</v>
      </c>
      <c r="B12" s="224">
        <v>143955.30244</v>
      </c>
      <c r="C12" s="225">
        <v>710</v>
      </c>
      <c r="D12" s="224">
        <v>12271</v>
      </c>
      <c r="E12" s="225">
        <v>308911.51299999992</v>
      </c>
      <c r="F12" s="224">
        <v>1099289.814</v>
      </c>
    </row>
    <row r="13" spans="1:6" ht="15" customHeight="1">
      <c r="A13" s="223" t="s">
        <v>4</v>
      </c>
      <c r="B13" s="224">
        <v>115172.83398000002</v>
      </c>
      <c r="C13" s="225">
        <v>590</v>
      </c>
      <c r="D13" s="224">
        <v>11451</v>
      </c>
      <c r="E13" s="225">
        <v>263939.00332999998</v>
      </c>
      <c r="F13" s="224">
        <v>1183202.8839100001</v>
      </c>
    </row>
    <row r="14" spans="1:6" ht="15" customHeight="1">
      <c r="A14" s="223" t="s">
        <v>2</v>
      </c>
      <c r="B14" s="224">
        <v>279085.47879000002</v>
      </c>
      <c r="C14" s="225">
        <v>1600</v>
      </c>
      <c r="D14" s="224">
        <v>28496.05</v>
      </c>
      <c r="E14" s="225">
        <v>584783.89318999997</v>
      </c>
      <c r="F14" s="224">
        <v>3094894.1344000008</v>
      </c>
    </row>
    <row r="15" spans="1:6" ht="15" customHeight="1">
      <c r="A15" s="223" t="s">
        <v>6</v>
      </c>
      <c r="B15" s="224">
        <v>332154.18737</v>
      </c>
      <c r="C15" s="225">
        <v>1165</v>
      </c>
      <c r="D15" s="224">
        <v>27063.579000000002</v>
      </c>
      <c r="E15" s="225">
        <v>1365454.4353699998</v>
      </c>
      <c r="F15" s="224">
        <v>1639634.3092700001</v>
      </c>
    </row>
    <row r="16" spans="1:6" ht="15" customHeight="1">
      <c r="A16" s="223" t="s">
        <v>10</v>
      </c>
      <c r="B16" s="224">
        <v>140931.46409999998</v>
      </c>
      <c r="C16" s="225">
        <v>600</v>
      </c>
      <c r="D16" s="224">
        <v>11018</v>
      </c>
      <c r="E16" s="225">
        <v>224162.30299999996</v>
      </c>
      <c r="F16" s="224">
        <v>1067693.6950000001</v>
      </c>
    </row>
    <row r="17" spans="1:7" ht="15" customHeight="1" thickBot="1">
      <c r="A17" s="223" t="s">
        <v>13</v>
      </c>
      <c r="B17" s="224">
        <v>158003.76074999999</v>
      </c>
      <c r="C17" s="225">
        <v>830</v>
      </c>
      <c r="D17" s="224">
        <v>11639</v>
      </c>
      <c r="E17" s="225">
        <v>291577.897</v>
      </c>
      <c r="F17" s="224">
        <v>1176356.321</v>
      </c>
    </row>
    <row r="18" spans="1:7" ht="15" customHeight="1" thickBot="1">
      <c r="A18" s="113" t="s">
        <v>88</v>
      </c>
      <c r="B18" s="226">
        <f>SUM(B3:B17)</f>
        <v>2823652.6160399998</v>
      </c>
      <c r="C18" s="226">
        <f>SUM(C3:C17)</f>
        <v>13250</v>
      </c>
      <c r="D18" s="226">
        <f>SUM(D3:D17)</f>
        <v>256725.52599999998</v>
      </c>
      <c r="E18" s="226">
        <f>SUM(E3:E17)</f>
        <v>9289652.57938</v>
      </c>
      <c r="F18" s="479">
        <f>SUM(F3:F17)</f>
        <v>22661437.709999997</v>
      </c>
      <c r="G18" s="150"/>
    </row>
    <row r="19" spans="1:7">
      <c r="A19" s="2" t="s">
        <v>477</v>
      </c>
      <c r="G19" s="150"/>
    </row>
    <row r="20" spans="1:7">
      <c r="A20" s="149" t="s">
        <v>171</v>
      </c>
    </row>
    <row r="21" spans="1:7" ht="15.75" thickBot="1"/>
    <row r="22" spans="1:7" ht="30" customHeight="1" thickBot="1">
      <c r="A22" s="867" t="s">
        <v>548</v>
      </c>
      <c r="B22" s="868"/>
      <c r="C22" s="868"/>
      <c r="D22" s="868"/>
      <c r="E22" s="868"/>
      <c r="F22" s="869"/>
      <c r="G22" s="150"/>
    </row>
    <row r="23" spans="1:7" ht="38.25" customHeight="1" thickBot="1">
      <c r="A23" s="110" t="s">
        <v>318</v>
      </c>
      <c r="B23" s="110" t="s">
        <v>173</v>
      </c>
      <c r="C23" s="516" t="s">
        <v>89</v>
      </c>
      <c r="D23" s="110" t="s">
        <v>90</v>
      </c>
      <c r="E23" s="516" t="s">
        <v>91</v>
      </c>
      <c r="F23" s="110" t="s">
        <v>92</v>
      </c>
    </row>
    <row r="24" spans="1:7" ht="15" customHeight="1">
      <c r="A24" s="227" t="s">
        <v>87</v>
      </c>
      <c r="B24" s="115">
        <v>209813</v>
      </c>
      <c r="C24" s="116">
        <v>217</v>
      </c>
      <c r="D24" s="117">
        <v>1874</v>
      </c>
      <c r="E24" s="116">
        <v>254784</v>
      </c>
      <c r="F24" s="117">
        <v>403498</v>
      </c>
    </row>
    <row r="25" spans="1:7" ht="15" customHeight="1">
      <c r="A25" s="227" t="s">
        <v>3</v>
      </c>
      <c r="B25" s="115">
        <v>268150</v>
      </c>
      <c r="C25" s="116">
        <v>148</v>
      </c>
      <c r="D25" s="115">
        <v>1395</v>
      </c>
      <c r="E25" s="116">
        <v>111155</v>
      </c>
      <c r="F25" s="115">
        <v>196409</v>
      </c>
    </row>
    <row r="26" spans="1:7" ht="15" customHeight="1">
      <c r="A26" s="227" t="s">
        <v>11</v>
      </c>
      <c r="B26" s="115">
        <v>498361</v>
      </c>
      <c r="C26" s="116">
        <v>292</v>
      </c>
      <c r="D26" s="115">
        <v>2518</v>
      </c>
      <c r="E26" s="116">
        <v>261203</v>
      </c>
      <c r="F26" s="115">
        <v>378760</v>
      </c>
    </row>
    <row r="27" spans="1:7" ht="15" customHeight="1">
      <c r="A27" s="227" t="s">
        <v>5</v>
      </c>
      <c r="B27" s="115">
        <v>161682</v>
      </c>
      <c r="C27" s="116">
        <v>70</v>
      </c>
      <c r="D27" s="115">
        <v>827</v>
      </c>
      <c r="E27" s="116">
        <v>91162</v>
      </c>
      <c r="F27" s="115">
        <v>83909</v>
      </c>
    </row>
    <row r="28" spans="1:7" ht="15" customHeight="1">
      <c r="A28" s="227" t="s">
        <v>8</v>
      </c>
      <c r="B28" s="115">
        <v>240065</v>
      </c>
      <c r="C28" s="116">
        <v>149</v>
      </c>
      <c r="D28" s="115">
        <v>1210</v>
      </c>
      <c r="E28" s="116">
        <v>105642</v>
      </c>
      <c r="F28" s="115">
        <v>168773</v>
      </c>
    </row>
    <row r="29" spans="1:7" ht="15" customHeight="1">
      <c r="A29" s="227" t="s">
        <v>7</v>
      </c>
      <c r="B29" s="115">
        <v>209686</v>
      </c>
      <c r="C29" s="116">
        <v>109</v>
      </c>
      <c r="D29" s="115">
        <v>1038</v>
      </c>
      <c r="E29" s="116">
        <v>127505</v>
      </c>
      <c r="F29" s="115">
        <v>138287</v>
      </c>
    </row>
    <row r="30" spans="1:7" ht="15" customHeight="1">
      <c r="A30" s="227" t="s">
        <v>14</v>
      </c>
      <c r="B30" s="115">
        <v>728698</v>
      </c>
      <c r="C30" s="116">
        <v>382</v>
      </c>
      <c r="D30" s="115">
        <v>3059</v>
      </c>
      <c r="E30" s="116">
        <v>568819</v>
      </c>
      <c r="F30" s="115">
        <v>362797</v>
      </c>
    </row>
    <row r="31" spans="1:7" ht="15" customHeight="1">
      <c r="A31" s="227" t="s">
        <v>12</v>
      </c>
      <c r="B31" s="115">
        <v>328260</v>
      </c>
      <c r="C31" s="116">
        <v>161</v>
      </c>
      <c r="D31" s="115">
        <v>1520</v>
      </c>
      <c r="E31" s="116">
        <v>144753</v>
      </c>
      <c r="F31" s="115">
        <v>191747</v>
      </c>
    </row>
    <row r="32" spans="1:7" ht="15" customHeight="1">
      <c r="A32" s="227" t="s">
        <v>9</v>
      </c>
      <c r="B32" s="115">
        <v>230147</v>
      </c>
      <c r="C32" s="116">
        <v>139</v>
      </c>
      <c r="D32" s="115">
        <v>1075</v>
      </c>
      <c r="E32" s="116">
        <v>90973</v>
      </c>
      <c r="F32" s="115">
        <v>159789</v>
      </c>
    </row>
    <row r="33" spans="1:6" ht="15" customHeight="1">
      <c r="A33" s="227" t="s">
        <v>4</v>
      </c>
      <c r="B33" s="115">
        <v>184892</v>
      </c>
      <c r="C33" s="116">
        <v>118</v>
      </c>
      <c r="D33" s="115">
        <v>992</v>
      </c>
      <c r="E33" s="116">
        <v>72825</v>
      </c>
      <c r="F33" s="115">
        <v>171132</v>
      </c>
    </row>
    <row r="34" spans="1:6" ht="15" customHeight="1">
      <c r="A34" s="227" t="s">
        <v>2</v>
      </c>
      <c r="B34" s="115">
        <v>446593</v>
      </c>
      <c r="C34" s="116">
        <v>319</v>
      </c>
      <c r="D34" s="115">
        <v>2486</v>
      </c>
      <c r="E34" s="116">
        <v>162325</v>
      </c>
      <c r="F34" s="115">
        <v>442907</v>
      </c>
    </row>
    <row r="35" spans="1:6" ht="15" customHeight="1">
      <c r="A35" s="227" t="s">
        <v>6</v>
      </c>
      <c r="B35" s="115">
        <v>536664</v>
      </c>
      <c r="C35" s="116">
        <v>234</v>
      </c>
      <c r="D35" s="115">
        <v>2328</v>
      </c>
      <c r="E35" s="116">
        <v>344403</v>
      </c>
      <c r="F35" s="115">
        <v>252779</v>
      </c>
    </row>
    <row r="36" spans="1:6" ht="15" customHeight="1">
      <c r="A36" s="227" t="s">
        <v>10</v>
      </c>
      <c r="B36" s="115">
        <v>225867</v>
      </c>
      <c r="C36" s="116">
        <v>120</v>
      </c>
      <c r="D36" s="115">
        <v>980</v>
      </c>
      <c r="E36" s="116">
        <v>72441</v>
      </c>
      <c r="F36" s="115">
        <v>153227</v>
      </c>
    </row>
    <row r="37" spans="1:6" ht="15" customHeight="1" thickBot="1">
      <c r="A37" s="227" t="s">
        <v>13</v>
      </c>
      <c r="B37" s="115">
        <v>250165</v>
      </c>
      <c r="C37" s="116">
        <v>166</v>
      </c>
      <c r="D37" s="115">
        <v>1012</v>
      </c>
      <c r="E37" s="116">
        <v>95413</v>
      </c>
      <c r="F37" s="115">
        <v>169331</v>
      </c>
    </row>
    <row r="38" spans="1:6" ht="15" customHeight="1" thickBot="1">
      <c r="A38" s="113" t="s">
        <v>88</v>
      </c>
      <c r="B38" s="119">
        <v>4519043</v>
      </c>
      <c r="C38" s="119">
        <v>2624</v>
      </c>
      <c r="D38" s="119">
        <v>22314</v>
      </c>
      <c r="E38" s="120">
        <v>2503403</v>
      </c>
      <c r="F38" s="119">
        <v>3273345</v>
      </c>
    </row>
    <row r="39" spans="1:6">
      <c r="A39" s="149" t="s">
        <v>172</v>
      </c>
    </row>
  </sheetData>
  <mergeCells count="2">
    <mergeCell ref="A1:F1"/>
    <mergeCell ref="A22:F22"/>
  </mergeCells>
  <pageMargins left="0.23622047244094491" right="0.23622047244094491" top="0.74803149606299213" bottom="0.74803149606299213" header="0.31496062992125984" footer="0.31496062992125984"/>
  <pageSetup paperSize="9" scale="80" orientation="portrait" horizontalDpi="4294967294" r:id="rId1"/>
  <headerFooter>
    <oddHeader>&amp;RPříloha č. 13b</oddHead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1"/>
  <sheetViews>
    <sheetView view="pageBreakPreview" zoomScale="70" zoomScaleNormal="100" zoomScaleSheetLayoutView="70" workbookViewId="0">
      <selection sqref="A1:K1"/>
    </sheetView>
  </sheetViews>
  <sheetFormatPr defaultColWidth="9.140625" defaultRowHeight="15"/>
  <cols>
    <col min="1" max="1" width="23.42578125" style="2" customWidth="1"/>
    <col min="2" max="11" width="15.7109375" style="2" customWidth="1"/>
    <col min="12" max="12" width="9.140625" style="2"/>
    <col min="13" max="13" width="18.28515625" style="151" customWidth="1"/>
    <col min="14" max="14" width="9.140625" style="151"/>
    <col min="15" max="15" width="14.42578125" style="151" customWidth="1"/>
    <col min="16" max="16" width="13.140625" style="151" customWidth="1"/>
    <col min="17" max="17" width="12.140625" style="151" customWidth="1"/>
    <col min="18" max="18" width="14.140625" style="151" customWidth="1"/>
    <col min="19" max="19" width="11.42578125" style="151" customWidth="1"/>
    <col min="20" max="22" width="9.85546875" style="151" bestFit="1" customWidth="1"/>
    <col min="23" max="23" width="9.42578125" style="151" bestFit="1" customWidth="1"/>
    <col min="24" max="24" width="12.28515625" style="151" bestFit="1" customWidth="1"/>
    <col min="25" max="16384" width="9.140625" style="2"/>
  </cols>
  <sheetData>
    <row r="1" spans="1:11" ht="30" customHeight="1" thickBot="1">
      <c r="A1" s="870" t="s">
        <v>537</v>
      </c>
      <c r="B1" s="871"/>
      <c r="C1" s="871"/>
      <c r="D1" s="871"/>
      <c r="E1" s="871"/>
      <c r="F1" s="871"/>
      <c r="G1" s="871"/>
      <c r="H1" s="871"/>
      <c r="I1" s="871"/>
      <c r="J1" s="871"/>
      <c r="K1" s="872"/>
    </row>
    <row r="2" spans="1:11" ht="17.25" customHeight="1" thickBot="1">
      <c r="A2" s="873" t="s">
        <v>318</v>
      </c>
      <c r="B2" s="876" t="s">
        <v>83</v>
      </c>
      <c r="C2" s="877"/>
      <c r="D2" s="877"/>
      <c r="E2" s="877"/>
      <c r="F2" s="877"/>
      <c r="G2" s="877"/>
      <c r="H2" s="877"/>
      <c r="I2" s="877"/>
      <c r="J2" s="877"/>
      <c r="K2" s="878"/>
    </row>
    <row r="3" spans="1:11" ht="17.25" customHeight="1" thickBot="1">
      <c r="A3" s="874"/>
      <c r="B3" s="879" t="s">
        <v>101</v>
      </c>
      <c r="C3" s="880"/>
      <c r="D3" s="880"/>
      <c r="E3" s="880"/>
      <c r="F3" s="881"/>
      <c r="G3" s="879" t="s">
        <v>96</v>
      </c>
      <c r="H3" s="880"/>
      <c r="I3" s="880"/>
      <c r="J3" s="880"/>
      <c r="K3" s="881"/>
    </row>
    <row r="4" spans="1:11" ht="63.75" customHeight="1" thickBot="1">
      <c r="A4" s="875"/>
      <c r="B4" s="110" t="s">
        <v>174</v>
      </c>
      <c r="C4" s="516" t="s">
        <v>98</v>
      </c>
      <c r="D4" s="110" t="s">
        <v>175</v>
      </c>
      <c r="E4" s="516" t="s">
        <v>97</v>
      </c>
      <c r="F4" s="110" t="s">
        <v>176</v>
      </c>
      <c r="G4" s="516" t="s">
        <v>174</v>
      </c>
      <c r="H4" s="110" t="s">
        <v>98</v>
      </c>
      <c r="I4" s="110" t="s">
        <v>175</v>
      </c>
      <c r="J4" s="516" t="s">
        <v>97</v>
      </c>
      <c r="K4" s="110" t="s">
        <v>176</v>
      </c>
    </row>
    <row r="5" spans="1:11" ht="17.25" customHeight="1">
      <c r="A5" s="227" t="s">
        <v>87</v>
      </c>
      <c r="B5" s="111">
        <v>2094</v>
      </c>
      <c r="C5" s="228">
        <v>103419.16879000001</v>
      </c>
      <c r="D5" s="228">
        <v>83250.091</v>
      </c>
      <c r="E5" s="112">
        <v>1361.8</v>
      </c>
      <c r="F5" s="228">
        <v>300</v>
      </c>
      <c r="G5" s="115">
        <v>200</v>
      </c>
      <c r="H5" s="116">
        <v>12202</v>
      </c>
      <c r="I5" s="115">
        <v>14974</v>
      </c>
      <c r="J5" s="116">
        <v>55</v>
      </c>
      <c r="K5" s="115">
        <v>3</v>
      </c>
    </row>
    <row r="6" spans="1:11" ht="17.25" customHeight="1">
      <c r="A6" s="227" t="s">
        <v>3</v>
      </c>
      <c r="B6" s="111">
        <v>882.1</v>
      </c>
      <c r="C6" s="111">
        <v>72695.754000000001</v>
      </c>
      <c r="D6" s="111">
        <v>57100.535000000003</v>
      </c>
      <c r="E6" s="112">
        <v>1325</v>
      </c>
      <c r="F6" s="111">
        <v>504.21699999999998</v>
      </c>
      <c r="G6" s="115">
        <v>89</v>
      </c>
      <c r="H6" s="116">
        <v>8006</v>
      </c>
      <c r="I6" s="115">
        <v>10531</v>
      </c>
      <c r="J6" s="116">
        <v>54</v>
      </c>
      <c r="K6" s="115">
        <v>10</v>
      </c>
    </row>
    <row r="7" spans="1:11" ht="17.25" customHeight="1">
      <c r="A7" s="227" t="s">
        <v>11</v>
      </c>
      <c r="B7" s="111">
        <v>1376</v>
      </c>
      <c r="C7" s="111">
        <v>123504.12</v>
      </c>
      <c r="D7" s="111">
        <v>95646.914000000004</v>
      </c>
      <c r="E7" s="112">
        <v>1875</v>
      </c>
      <c r="F7" s="111">
        <v>1336.0150000000001</v>
      </c>
      <c r="G7" s="115">
        <v>135</v>
      </c>
      <c r="H7" s="116">
        <v>13130</v>
      </c>
      <c r="I7" s="115">
        <v>17366</v>
      </c>
      <c r="J7" s="116">
        <v>76</v>
      </c>
      <c r="K7" s="115">
        <v>26</v>
      </c>
    </row>
    <row r="8" spans="1:11" ht="17.25" customHeight="1">
      <c r="A8" s="227" t="s">
        <v>5</v>
      </c>
      <c r="B8" s="111">
        <v>1265</v>
      </c>
      <c r="C8" s="111">
        <v>55114.125999999997</v>
      </c>
      <c r="D8" s="111">
        <v>45430.218000000001</v>
      </c>
      <c r="E8" s="112">
        <v>950</v>
      </c>
      <c r="F8" s="111">
        <v>579.46500000000003</v>
      </c>
      <c r="G8" s="115">
        <v>113</v>
      </c>
      <c r="H8" s="116">
        <v>6336</v>
      </c>
      <c r="I8" s="115">
        <v>8101</v>
      </c>
      <c r="J8" s="116">
        <v>39</v>
      </c>
      <c r="K8" s="115">
        <v>16</v>
      </c>
    </row>
    <row r="9" spans="1:11" ht="17.25" customHeight="1">
      <c r="A9" s="227" t="s">
        <v>8</v>
      </c>
      <c r="B9" s="111">
        <v>742</v>
      </c>
      <c r="C9" s="111">
        <v>66527.339000000007</v>
      </c>
      <c r="D9" s="111">
        <v>51200.843999999997</v>
      </c>
      <c r="E9" s="112">
        <v>1050</v>
      </c>
      <c r="F9" s="111">
        <v>665.55399999999997</v>
      </c>
      <c r="G9" s="115">
        <v>70</v>
      </c>
      <c r="H9" s="116">
        <v>7194</v>
      </c>
      <c r="I9" s="115">
        <v>9354</v>
      </c>
      <c r="J9" s="116">
        <v>42</v>
      </c>
      <c r="K9" s="115">
        <v>9</v>
      </c>
    </row>
    <row r="10" spans="1:11" ht="17.25" customHeight="1">
      <c r="A10" s="227" t="s">
        <v>7</v>
      </c>
      <c r="B10" s="111">
        <v>1046</v>
      </c>
      <c r="C10" s="111">
        <v>64375.748</v>
      </c>
      <c r="D10" s="111">
        <v>51668.803999999996</v>
      </c>
      <c r="E10" s="112">
        <v>950</v>
      </c>
      <c r="F10" s="111">
        <v>1416.26</v>
      </c>
      <c r="G10" s="115">
        <v>102</v>
      </c>
      <c r="H10" s="116">
        <v>7011</v>
      </c>
      <c r="I10" s="115">
        <v>9341</v>
      </c>
      <c r="J10" s="116">
        <v>39</v>
      </c>
      <c r="K10" s="115">
        <v>16</v>
      </c>
    </row>
    <row r="11" spans="1:11" ht="17.25" customHeight="1">
      <c r="A11" s="227" t="s">
        <v>14</v>
      </c>
      <c r="B11" s="111">
        <v>3392</v>
      </c>
      <c r="C11" s="111">
        <v>221576.49299999999</v>
      </c>
      <c r="D11" s="111">
        <v>182365.70800000001</v>
      </c>
      <c r="E11" s="112">
        <v>3000</v>
      </c>
      <c r="F11" s="111">
        <v>3179.377</v>
      </c>
      <c r="G11" s="115">
        <v>315</v>
      </c>
      <c r="H11" s="116">
        <v>23731</v>
      </c>
      <c r="I11" s="115">
        <v>33236</v>
      </c>
      <c r="J11" s="116">
        <v>121</v>
      </c>
      <c r="K11" s="115">
        <v>46</v>
      </c>
    </row>
    <row r="12" spans="1:11" ht="17.25" customHeight="1">
      <c r="A12" s="227" t="s">
        <v>12</v>
      </c>
      <c r="B12" s="111">
        <v>1047</v>
      </c>
      <c r="C12" s="111">
        <v>85997.706000000006</v>
      </c>
      <c r="D12" s="111">
        <v>67132.047999999995</v>
      </c>
      <c r="E12" s="112">
        <v>1500</v>
      </c>
      <c r="F12" s="111">
        <v>756.02936</v>
      </c>
      <c r="G12" s="115">
        <v>94</v>
      </c>
      <c r="H12" s="116">
        <v>9726</v>
      </c>
      <c r="I12" s="115">
        <v>12512</v>
      </c>
      <c r="J12" s="116">
        <v>61</v>
      </c>
      <c r="K12" s="115">
        <v>11</v>
      </c>
    </row>
    <row r="13" spans="1:11" ht="17.25" customHeight="1">
      <c r="A13" s="227" t="s">
        <v>9</v>
      </c>
      <c r="B13" s="111">
        <v>841</v>
      </c>
      <c r="C13" s="111">
        <v>68011.547000000006</v>
      </c>
      <c r="D13" s="111">
        <v>51990.495999999999</v>
      </c>
      <c r="E13" s="112">
        <v>1125</v>
      </c>
      <c r="F13" s="111">
        <v>438.32524000000001</v>
      </c>
      <c r="G13" s="115">
        <v>80</v>
      </c>
      <c r="H13" s="116">
        <v>7062</v>
      </c>
      <c r="I13" s="115">
        <v>9497</v>
      </c>
      <c r="J13" s="116">
        <v>46</v>
      </c>
      <c r="K13" s="115">
        <v>9</v>
      </c>
    </row>
    <row r="14" spans="1:11" ht="17.25" customHeight="1">
      <c r="A14" s="227" t="s">
        <v>4</v>
      </c>
      <c r="B14" s="111">
        <v>1376</v>
      </c>
      <c r="C14" s="111">
        <v>79040.272870000001</v>
      </c>
      <c r="D14" s="111">
        <v>61717.377439999997</v>
      </c>
      <c r="E14" s="112">
        <v>1150</v>
      </c>
      <c r="F14" s="111">
        <v>799.79700000000003</v>
      </c>
      <c r="G14" s="115">
        <v>130</v>
      </c>
      <c r="H14" s="116">
        <v>8850</v>
      </c>
      <c r="I14" s="115">
        <v>11251</v>
      </c>
      <c r="J14" s="116">
        <v>46</v>
      </c>
      <c r="K14" s="115">
        <v>13</v>
      </c>
    </row>
    <row r="15" spans="1:11" ht="17.25" customHeight="1">
      <c r="A15" s="227" t="s">
        <v>2</v>
      </c>
      <c r="B15" s="111">
        <v>1765</v>
      </c>
      <c r="C15" s="111">
        <v>133440.32500000001</v>
      </c>
      <c r="D15" s="111">
        <v>105278.724</v>
      </c>
      <c r="E15" s="112">
        <v>2150</v>
      </c>
      <c r="F15" s="111">
        <v>1069.482</v>
      </c>
      <c r="G15" s="115">
        <v>169</v>
      </c>
      <c r="H15" s="116">
        <v>15524</v>
      </c>
      <c r="I15" s="115">
        <v>19288</v>
      </c>
      <c r="J15" s="116">
        <v>87</v>
      </c>
      <c r="K15" s="115">
        <v>13</v>
      </c>
    </row>
    <row r="16" spans="1:11" ht="17.25" customHeight="1">
      <c r="A16" s="227" t="s">
        <v>6</v>
      </c>
      <c r="B16" s="111">
        <v>1630</v>
      </c>
      <c r="C16" s="111">
        <v>140597.98800000001</v>
      </c>
      <c r="D16" s="111">
        <v>108323.98467999999</v>
      </c>
      <c r="E16" s="112">
        <v>1925</v>
      </c>
      <c r="F16" s="111">
        <v>657.89099999999996</v>
      </c>
      <c r="G16" s="115">
        <v>161</v>
      </c>
      <c r="H16" s="116">
        <v>15738</v>
      </c>
      <c r="I16" s="115">
        <v>20062</v>
      </c>
      <c r="J16" s="116">
        <v>77</v>
      </c>
      <c r="K16" s="115">
        <v>13</v>
      </c>
    </row>
    <row r="17" spans="1:24" ht="17.25" customHeight="1">
      <c r="A17" s="227" t="s">
        <v>10</v>
      </c>
      <c r="B17" s="111">
        <v>551</v>
      </c>
      <c r="C17" s="111">
        <v>48963.796000000002</v>
      </c>
      <c r="D17" s="111">
        <v>40381.908000000003</v>
      </c>
      <c r="E17" s="112">
        <v>900</v>
      </c>
      <c r="F17" s="111">
        <v>736.51300000000003</v>
      </c>
      <c r="G17" s="115">
        <v>52</v>
      </c>
      <c r="H17" s="116">
        <v>5436</v>
      </c>
      <c r="I17" s="115">
        <v>7346</v>
      </c>
      <c r="J17" s="116">
        <v>36</v>
      </c>
      <c r="K17" s="115">
        <v>9</v>
      </c>
    </row>
    <row r="18" spans="1:24" ht="17.25" customHeight="1" thickBot="1">
      <c r="A18" s="227" t="s">
        <v>13</v>
      </c>
      <c r="B18" s="111">
        <v>794</v>
      </c>
      <c r="C18" s="111">
        <v>59779.281000000003</v>
      </c>
      <c r="D18" s="111">
        <v>46742.03</v>
      </c>
      <c r="E18" s="112">
        <v>1225</v>
      </c>
      <c r="F18" s="111">
        <v>255.81700000000001</v>
      </c>
      <c r="G18" s="243">
        <v>70</v>
      </c>
      <c r="H18" s="116">
        <v>6424</v>
      </c>
      <c r="I18" s="243">
        <v>8438</v>
      </c>
      <c r="J18" s="116">
        <v>50</v>
      </c>
      <c r="K18" s="243">
        <v>9</v>
      </c>
    </row>
    <row r="19" spans="1:24" ht="17.25" customHeight="1" thickBot="1">
      <c r="A19" s="113" t="s">
        <v>88</v>
      </c>
      <c r="B19" s="114">
        <f>SUM(B5:B18)</f>
        <v>18801.099999999999</v>
      </c>
      <c r="C19" s="114">
        <f>SUM(C5:C18)</f>
        <v>1323043.6646600002</v>
      </c>
      <c r="D19" s="114">
        <f>SUM(D5:D18)</f>
        <v>1048229.68212</v>
      </c>
      <c r="E19" s="229">
        <f>SUM(E5:E18)</f>
        <v>20486.8</v>
      </c>
      <c r="F19" s="114">
        <f>SUM(F5:F18)</f>
        <v>12694.742600000001</v>
      </c>
      <c r="G19" s="120">
        <v>1780</v>
      </c>
      <c r="H19" s="119">
        <v>146370</v>
      </c>
      <c r="I19" s="119">
        <v>191297</v>
      </c>
      <c r="J19" s="119">
        <v>829</v>
      </c>
      <c r="K19" s="119">
        <v>203</v>
      </c>
      <c r="X19" s="2"/>
    </row>
    <row r="20" spans="1:24">
      <c r="A20" s="149" t="s">
        <v>177</v>
      </c>
    </row>
    <row r="21" spans="1:24">
      <c r="A21" s="149"/>
      <c r="C21" s="47"/>
      <c r="D21" s="47"/>
      <c r="E21" s="47"/>
      <c r="F21" s="47"/>
    </row>
  </sheetData>
  <mergeCells count="5">
    <mergeCell ref="A1:K1"/>
    <mergeCell ref="A2:A4"/>
    <mergeCell ref="B2:K2"/>
    <mergeCell ref="B3:F3"/>
    <mergeCell ref="G3:K3"/>
  </mergeCells>
  <pageMargins left="0.23622047244094491" right="0.23622047244094491" top="0.74803149606299213" bottom="0.74803149606299213" header="0.31496062992125984" footer="0.31496062992125984"/>
  <pageSetup paperSize="9" scale="79" orientation="landscape" horizontalDpi="4294967294" r:id="rId1"/>
  <headerFooter>
    <oddHeader>&amp;RPříloha č. 13c</oddHead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view="pageBreakPreview" zoomScale="70" zoomScaleNormal="80" zoomScaleSheetLayoutView="70" workbookViewId="0">
      <selection sqref="A1:E1"/>
    </sheetView>
  </sheetViews>
  <sheetFormatPr defaultColWidth="9.140625" defaultRowHeight="15"/>
  <cols>
    <col min="1" max="1" width="22.42578125" style="2" customWidth="1"/>
    <col min="2" max="5" width="14.42578125" style="2" customWidth="1"/>
    <col min="6" max="7" width="9.140625" style="2"/>
    <col min="8" max="8" width="9.140625" style="2" customWidth="1"/>
    <col min="9" max="10" width="9.140625" style="2"/>
    <col min="11" max="11" width="10.42578125" style="2" bestFit="1" customWidth="1"/>
    <col min="12" max="16384" width="9.140625" style="2"/>
  </cols>
  <sheetData>
    <row r="1" spans="1:11" ht="54.75" customHeight="1" thickBot="1">
      <c r="A1" s="848" t="s">
        <v>538</v>
      </c>
      <c r="B1" s="857"/>
      <c r="C1" s="857"/>
      <c r="D1" s="857"/>
      <c r="E1" s="849"/>
    </row>
    <row r="2" spans="1:11" ht="20.25" customHeight="1" thickBot="1">
      <c r="A2" s="873" t="s">
        <v>318</v>
      </c>
      <c r="B2" s="882" t="s">
        <v>100</v>
      </c>
      <c r="C2" s="883"/>
      <c r="D2" s="883"/>
      <c r="E2" s="884"/>
    </row>
    <row r="3" spans="1:11" ht="20.25" customHeight="1" thickBot="1">
      <c r="A3" s="874"/>
      <c r="B3" s="885" t="s">
        <v>101</v>
      </c>
      <c r="C3" s="886"/>
      <c r="D3" s="885" t="s">
        <v>96</v>
      </c>
      <c r="E3" s="887"/>
    </row>
    <row r="4" spans="1:11" ht="48.75" customHeight="1" thickBot="1">
      <c r="A4" s="875"/>
      <c r="B4" s="110" t="s">
        <v>99</v>
      </c>
      <c r="C4" s="516" t="s">
        <v>178</v>
      </c>
      <c r="D4" s="110" t="s">
        <v>99</v>
      </c>
      <c r="E4" s="517" t="s">
        <v>178</v>
      </c>
    </row>
    <row r="5" spans="1:11" ht="18" customHeight="1">
      <c r="A5" s="227" t="s">
        <v>87</v>
      </c>
      <c r="B5" s="228">
        <v>103722.6</v>
      </c>
      <c r="C5" s="112">
        <v>57405.879000000001</v>
      </c>
      <c r="D5" s="230">
        <v>237010</v>
      </c>
      <c r="E5" s="117">
        <v>523</v>
      </c>
      <c r="I5" s="150"/>
      <c r="J5" s="150"/>
      <c r="K5" s="150"/>
    </row>
    <row r="6" spans="1:11" ht="18" customHeight="1">
      <c r="A6" s="227" t="s">
        <v>3</v>
      </c>
      <c r="B6" s="111">
        <v>80836.899999999994</v>
      </c>
      <c r="C6" s="112">
        <v>47539.733</v>
      </c>
      <c r="D6" s="230">
        <v>191248</v>
      </c>
      <c r="E6" s="115">
        <v>402</v>
      </c>
      <c r="I6" s="150"/>
      <c r="K6" s="150"/>
    </row>
    <row r="7" spans="1:11" ht="18" customHeight="1">
      <c r="A7" s="227" t="s">
        <v>11</v>
      </c>
      <c r="B7" s="111">
        <v>142887.17846</v>
      </c>
      <c r="C7" s="112">
        <v>86919.876999999993</v>
      </c>
      <c r="D7" s="230">
        <v>333620</v>
      </c>
      <c r="E7" s="115">
        <v>745</v>
      </c>
      <c r="I7" s="150"/>
      <c r="K7" s="150"/>
    </row>
    <row r="8" spans="1:11" ht="18" customHeight="1">
      <c r="A8" s="227" t="s">
        <v>5</v>
      </c>
      <c r="B8" s="111">
        <v>26303.919999999998</v>
      </c>
      <c r="C8" s="112">
        <v>20093.263999999999</v>
      </c>
      <c r="D8" s="230">
        <v>60795</v>
      </c>
      <c r="E8" s="115">
        <v>170</v>
      </c>
      <c r="I8" s="150"/>
      <c r="K8" s="150"/>
    </row>
    <row r="9" spans="1:11" ht="18" customHeight="1">
      <c r="A9" s="227" t="s">
        <v>8</v>
      </c>
      <c r="B9" s="111">
        <v>69258</v>
      </c>
      <c r="C9" s="112">
        <v>46642.733999999997</v>
      </c>
      <c r="D9" s="230">
        <v>164827</v>
      </c>
      <c r="E9" s="115">
        <v>363</v>
      </c>
      <c r="I9" s="150"/>
      <c r="K9" s="150"/>
    </row>
    <row r="10" spans="1:11" ht="18" customHeight="1">
      <c r="A10" s="227" t="s">
        <v>7</v>
      </c>
      <c r="B10" s="111">
        <v>63892.4</v>
      </c>
      <c r="C10" s="112">
        <v>40262.995000000003</v>
      </c>
      <c r="D10" s="230">
        <v>152603</v>
      </c>
      <c r="E10" s="115">
        <v>305</v>
      </c>
      <c r="I10" s="150"/>
      <c r="K10" s="150"/>
    </row>
    <row r="11" spans="1:11" ht="18" customHeight="1">
      <c r="A11" s="227" t="s">
        <v>14</v>
      </c>
      <c r="B11" s="111">
        <v>114469.05</v>
      </c>
      <c r="C11" s="112">
        <v>130316.554</v>
      </c>
      <c r="D11" s="230">
        <v>268869</v>
      </c>
      <c r="E11" s="115">
        <v>1041</v>
      </c>
      <c r="I11" s="150"/>
      <c r="K11" s="150"/>
    </row>
    <row r="12" spans="1:11" ht="18" customHeight="1">
      <c r="A12" s="227" t="s">
        <v>12</v>
      </c>
      <c r="B12" s="111">
        <v>67445.600000000006</v>
      </c>
      <c r="C12" s="112">
        <v>51558.385000000002</v>
      </c>
      <c r="D12" s="230">
        <v>160475</v>
      </c>
      <c r="E12" s="115">
        <v>433</v>
      </c>
      <c r="I12" s="150"/>
      <c r="K12" s="150"/>
    </row>
    <row r="13" spans="1:11" ht="18" customHeight="1">
      <c r="A13" s="227" t="s">
        <v>9</v>
      </c>
      <c r="B13" s="111">
        <v>59773</v>
      </c>
      <c r="C13" s="112">
        <v>46017.703999999998</v>
      </c>
      <c r="D13" s="230">
        <v>139454</v>
      </c>
      <c r="E13" s="115">
        <v>375</v>
      </c>
      <c r="I13" s="150"/>
      <c r="K13" s="150"/>
    </row>
    <row r="14" spans="1:11" ht="18" customHeight="1">
      <c r="A14" s="227" t="s">
        <v>4</v>
      </c>
      <c r="B14" s="111">
        <v>70908</v>
      </c>
      <c r="C14" s="112">
        <v>44975.96</v>
      </c>
      <c r="D14" s="230">
        <v>166357</v>
      </c>
      <c r="E14" s="115">
        <v>374</v>
      </c>
      <c r="I14" s="150"/>
      <c r="K14" s="150"/>
    </row>
    <row r="15" spans="1:11" ht="18" customHeight="1">
      <c r="A15" s="227" t="s">
        <v>2</v>
      </c>
      <c r="B15" s="111">
        <v>126502.398</v>
      </c>
      <c r="C15" s="112">
        <v>93012.842999999993</v>
      </c>
      <c r="D15" s="230">
        <v>292311</v>
      </c>
      <c r="E15" s="115">
        <v>680</v>
      </c>
      <c r="I15" s="150"/>
      <c r="K15" s="150"/>
    </row>
    <row r="16" spans="1:11" ht="18" customHeight="1">
      <c r="A16" s="227" t="s">
        <v>6</v>
      </c>
      <c r="B16" s="111">
        <v>92777.232510000002</v>
      </c>
      <c r="C16" s="112">
        <v>64199.199659999998</v>
      </c>
      <c r="D16" s="230">
        <v>218800</v>
      </c>
      <c r="E16" s="115">
        <v>485</v>
      </c>
      <c r="I16" s="150"/>
      <c r="K16" s="150"/>
    </row>
    <row r="17" spans="1:11" ht="18" customHeight="1">
      <c r="A17" s="227" t="s">
        <v>10</v>
      </c>
      <c r="B17" s="111">
        <v>68690</v>
      </c>
      <c r="C17" s="112">
        <v>39640.561000000002</v>
      </c>
      <c r="D17" s="230">
        <v>164761</v>
      </c>
      <c r="E17" s="115">
        <v>309</v>
      </c>
      <c r="I17" s="150"/>
      <c r="K17" s="150"/>
    </row>
    <row r="18" spans="1:11" ht="18" customHeight="1" thickBot="1">
      <c r="A18" s="227" t="s">
        <v>13</v>
      </c>
      <c r="B18" s="111">
        <v>79050</v>
      </c>
      <c r="C18" s="112">
        <v>57179.218000000001</v>
      </c>
      <c r="D18" s="230">
        <v>188421</v>
      </c>
      <c r="E18" s="115">
        <v>436</v>
      </c>
      <c r="I18" s="150"/>
      <c r="K18" s="150"/>
    </row>
    <row r="19" spans="1:11" ht="18" customHeight="1" thickBot="1">
      <c r="A19" s="113" t="s">
        <v>88</v>
      </c>
      <c r="B19" s="114">
        <f>SUM(B5:B18)</f>
        <v>1166516.2789699999</v>
      </c>
      <c r="C19" s="231">
        <f>SUM(C5:C18)</f>
        <v>825764.90665999998</v>
      </c>
      <c r="D19" s="232">
        <v>2739551</v>
      </c>
      <c r="E19" s="119">
        <v>6641</v>
      </c>
      <c r="I19" s="150"/>
      <c r="K19" s="150"/>
    </row>
    <row r="20" spans="1:11">
      <c r="A20" s="149" t="s">
        <v>177</v>
      </c>
    </row>
    <row r="21" spans="1:11">
      <c r="C21" s="150"/>
    </row>
  </sheetData>
  <mergeCells count="5">
    <mergeCell ref="A1:E1"/>
    <mergeCell ref="A2:A4"/>
    <mergeCell ref="B2:E2"/>
    <mergeCell ref="B3:C3"/>
    <mergeCell ref="D3:E3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portrait" horizontalDpi="4294967294" r:id="rId1"/>
  <headerFooter>
    <oddHeader>&amp;RPříloha č. 13d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W62"/>
  <sheetViews>
    <sheetView view="pageBreakPreview" zoomScale="60" zoomScaleNormal="50" workbookViewId="0">
      <selection activeCell="A2" sqref="A2"/>
    </sheetView>
  </sheetViews>
  <sheetFormatPr defaultRowHeight="15"/>
  <cols>
    <col min="1" max="2" width="23" customWidth="1"/>
    <col min="3" max="3" width="17" customWidth="1"/>
    <col min="4" max="4" width="15.42578125" customWidth="1"/>
    <col min="5" max="12" width="14.5703125" customWidth="1"/>
    <col min="13" max="14" width="14.5703125" style="2" customWidth="1"/>
    <col min="15" max="15" width="15.7109375" style="2" customWidth="1"/>
    <col min="16" max="16" width="14.5703125" style="2" customWidth="1"/>
    <col min="17" max="17" width="14.85546875" customWidth="1"/>
    <col min="18" max="18" width="14.140625" customWidth="1"/>
    <col min="19" max="19" width="13.85546875" customWidth="1"/>
    <col min="20" max="23" width="15.7109375" customWidth="1"/>
    <col min="261" max="261" width="23" customWidth="1"/>
    <col min="262" max="262" width="17" customWidth="1"/>
    <col min="263" max="272" width="14.5703125" customWidth="1"/>
    <col min="273" max="273" width="15.7109375" customWidth="1"/>
    <col min="274" max="274" width="14.5703125" customWidth="1"/>
    <col min="276" max="276" width="15.7109375" bestFit="1" customWidth="1"/>
    <col min="517" max="517" width="23" customWidth="1"/>
    <col min="518" max="518" width="17" customWidth="1"/>
    <col min="519" max="528" width="14.5703125" customWidth="1"/>
    <col min="529" max="529" width="15.7109375" customWidth="1"/>
    <col min="530" max="530" width="14.5703125" customWidth="1"/>
    <col min="532" max="532" width="15.7109375" bestFit="1" customWidth="1"/>
    <col min="773" max="773" width="23" customWidth="1"/>
    <col min="774" max="774" width="17" customWidth="1"/>
    <col min="775" max="784" width="14.5703125" customWidth="1"/>
    <col min="785" max="785" width="15.7109375" customWidth="1"/>
    <col min="786" max="786" width="14.5703125" customWidth="1"/>
    <col min="788" max="788" width="15.7109375" bestFit="1" customWidth="1"/>
    <col min="1029" max="1029" width="23" customWidth="1"/>
    <col min="1030" max="1030" width="17" customWidth="1"/>
    <col min="1031" max="1040" width="14.5703125" customWidth="1"/>
    <col min="1041" max="1041" width="15.7109375" customWidth="1"/>
    <col min="1042" max="1042" width="14.5703125" customWidth="1"/>
    <col min="1044" max="1044" width="15.7109375" bestFit="1" customWidth="1"/>
    <col min="1285" max="1285" width="23" customWidth="1"/>
    <col min="1286" max="1286" width="17" customWidth="1"/>
    <col min="1287" max="1296" width="14.5703125" customWidth="1"/>
    <col min="1297" max="1297" width="15.7109375" customWidth="1"/>
    <col min="1298" max="1298" width="14.5703125" customWidth="1"/>
    <col min="1300" max="1300" width="15.7109375" bestFit="1" customWidth="1"/>
    <col min="1541" max="1541" width="23" customWidth="1"/>
    <col min="1542" max="1542" width="17" customWidth="1"/>
    <col min="1543" max="1552" width="14.5703125" customWidth="1"/>
    <col min="1553" max="1553" width="15.7109375" customWidth="1"/>
    <col min="1554" max="1554" width="14.5703125" customWidth="1"/>
    <col min="1556" max="1556" width="15.7109375" bestFit="1" customWidth="1"/>
    <col min="1797" max="1797" width="23" customWidth="1"/>
    <col min="1798" max="1798" width="17" customWidth="1"/>
    <col min="1799" max="1808" width="14.5703125" customWidth="1"/>
    <col min="1809" max="1809" width="15.7109375" customWidth="1"/>
    <col min="1810" max="1810" width="14.5703125" customWidth="1"/>
    <col min="1812" max="1812" width="15.7109375" bestFit="1" customWidth="1"/>
    <col min="2053" max="2053" width="23" customWidth="1"/>
    <col min="2054" max="2054" width="17" customWidth="1"/>
    <col min="2055" max="2064" width="14.5703125" customWidth="1"/>
    <col min="2065" max="2065" width="15.7109375" customWidth="1"/>
    <col min="2066" max="2066" width="14.5703125" customWidth="1"/>
    <col min="2068" max="2068" width="15.7109375" bestFit="1" customWidth="1"/>
    <col min="2309" max="2309" width="23" customWidth="1"/>
    <col min="2310" max="2310" width="17" customWidth="1"/>
    <col min="2311" max="2320" width="14.5703125" customWidth="1"/>
    <col min="2321" max="2321" width="15.7109375" customWidth="1"/>
    <col min="2322" max="2322" width="14.5703125" customWidth="1"/>
    <col min="2324" max="2324" width="15.7109375" bestFit="1" customWidth="1"/>
    <col min="2565" max="2565" width="23" customWidth="1"/>
    <col min="2566" max="2566" width="17" customWidth="1"/>
    <col min="2567" max="2576" width="14.5703125" customWidth="1"/>
    <col min="2577" max="2577" width="15.7109375" customWidth="1"/>
    <col min="2578" max="2578" width="14.5703125" customWidth="1"/>
    <col min="2580" max="2580" width="15.7109375" bestFit="1" customWidth="1"/>
    <col min="2821" max="2821" width="23" customWidth="1"/>
    <col min="2822" max="2822" width="17" customWidth="1"/>
    <col min="2823" max="2832" width="14.5703125" customWidth="1"/>
    <col min="2833" max="2833" width="15.7109375" customWidth="1"/>
    <col min="2834" max="2834" width="14.5703125" customWidth="1"/>
    <col min="2836" max="2836" width="15.7109375" bestFit="1" customWidth="1"/>
    <col min="3077" max="3077" width="23" customWidth="1"/>
    <col min="3078" max="3078" width="17" customWidth="1"/>
    <col min="3079" max="3088" width="14.5703125" customWidth="1"/>
    <col min="3089" max="3089" width="15.7109375" customWidth="1"/>
    <col min="3090" max="3090" width="14.5703125" customWidth="1"/>
    <col min="3092" max="3092" width="15.7109375" bestFit="1" customWidth="1"/>
    <col min="3333" max="3333" width="23" customWidth="1"/>
    <col min="3334" max="3334" width="17" customWidth="1"/>
    <col min="3335" max="3344" width="14.5703125" customWidth="1"/>
    <col min="3345" max="3345" width="15.7109375" customWidth="1"/>
    <col min="3346" max="3346" width="14.5703125" customWidth="1"/>
    <col min="3348" max="3348" width="15.7109375" bestFit="1" customWidth="1"/>
    <col min="3589" max="3589" width="23" customWidth="1"/>
    <col min="3590" max="3590" width="17" customWidth="1"/>
    <col min="3591" max="3600" width="14.5703125" customWidth="1"/>
    <col min="3601" max="3601" width="15.7109375" customWidth="1"/>
    <col min="3602" max="3602" width="14.5703125" customWidth="1"/>
    <col min="3604" max="3604" width="15.7109375" bestFit="1" customWidth="1"/>
    <col min="3845" max="3845" width="23" customWidth="1"/>
    <col min="3846" max="3846" width="17" customWidth="1"/>
    <col min="3847" max="3856" width="14.5703125" customWidth="1"/>
    <col min="3857" max="3857" width="15.7109375" customWidth="1"/>
    <col min="3858" max="3858" width="14.5703125" customWidth="1"/>
    <col min="3860" max="3860" width="15.7109375" bestFit="1" customWidth="1"/>
    <col min="4101" max="4101" width="23" customWidth="1"/>
    <col min="4102" max="4102" width="17" customWidth="1"/>
    <col min="4103" max="4112" width="14.5703125" customWidth="1"/>
    <col min="4113" max="4113" width="15.7109375" customWidth="1"/>
    <col min="4114" max="4114" width="14.5703125" customWidth="1"/>
    <col min="4116" max="4116" width="15.7109375" bestFit="1" customWidth="1"/>
    <col min="4357" max="4357" width="23" customWidth="1"/>
    <col min="4358" max="4358" width="17" customWidth="1"/>
    <col min="4359" max="4368" width="14.5703125" customWidth="1"/>
    <col min="4369" max="4369" width="15.7109375" customWidth="1"/>
    <col min="4370" max="4370" width="14.5703125" customWidth="1"/>
    <col min="4372" max="4372" width="15.7109375" bestFit="1" customWidth="1"/>
    <col min="4613" max="4613" width="23" customWidth="1"/>
    <col min="4614" max="4614" width="17" customWidth="1"/>
    <col min="4615" max="4624" width="14.5703125" customWidth="1"/>
    <col min="4625" max="4625" width="15.7109375" customWidth="1"/>
    <col min="4626" max="4626" width="14.5703125" customWidth="1"/>
    <col min="4628" max="4628" width="15.7109375" bestFit="1" customWidth="1"/>
    <col min="4869" max="4869" width="23" customWidth="1"/>
    <col min="4870" max="4870" width="17" customWidth="1"/>
    <col min="4871" max="4880" width="14.5703125" customWidth="1"/>
    <col min="4881" max="4881" width="15.7109375" customWidth="1"/>
    <col min="4882" max="4882" width="14.5703125" customWidth="1"/>
    <col min="4884" max="4884" width="15.7109375" bestFit="1" customWidth="1"/>
    <col min="5125" max="5125" width="23" customWidth="1"/>
    <col min="5126" max="5126" width="17" customWidth="1"/>
    <col min="5127" max="5136" width="14.5703125" customWidth="1"/>
    <col min="5137" max="5137" width="15.7109375" customWidth="1"/>
    <col min="5138" max="5138" width="14.5703125" customWidth="1"/>
    <col min="5140" max="5140" width="15.7109375" bestFit="1" customWidth="1"/>
    <col min="5381" max="5381" width="23" customWidth="1"/>
    <col min="5382" max="5382" width="17" customWidth="1"/>
    <col min="5383" max="5392" width="14.5703125" customWidth="1"/>
    <col min="5393" max="5393" width="15.7109375" customWidth="1"/>
    <col min="5394" max="5394" width="14.5703125" customWidth="1"/>
    <col min="5396" max="5396" width="15.7109375" bestFit="1" customWidth="1"/>
    <col min="5637" max="5637" width="23" customWidth="1"/>
    <col min="5638" max="5638" width="17" customWidth="1"/>
    <col min="5639" max="5648" width="14.5703125" customWidth="1"/>
    <col min="5649" max="5649" width="15.7109375" customWidth="1"/>
    <col min="5650" max="5650" width="14.5703125" customWidth="1"/>
    <col min="5652" max="5652" width="15.7109375" bestFit="1" customWidth="1"/>
    <col min="5893" max="5893" width="23" customWidth="1"/>
    <col min="5894" max="5894" width="17" customWidth="1"/>
    <col min="5895" max="5904" width="14.5703125" customWidth="1"/>
    <col min="5905" max="5905" width="15.7109375" customWidth="1"/>
    <col min="5906" max="5906" width="14.5703125" customWidth="1"/>
    <col min="5908" max="5908" width="15.7109375" bestFit="1" customWidth="1"/>
    <col min="6149" max="6149" width="23" customWidth="1"/>
    <col min="6150" max="6150" width="17" customWidth="1"/>
    <col min="6151" max="6160" width="14.5703125" customWidth="1"/>
    <col min="6161" max="6161" width="15.7109375" customWidth="1"/>
    <col min="6162" max="6162" width="14.5703125" customWidth="1"/>
    <col min="6164" max="6164" width="15.7109375" bestFit="1" customWidth="1"/>
    <col min="6405" max="6405" width="23" customWidth="1"/>
    <col min="6406" max="6406" width="17" customWidth="1"/>
    <col min="6407" max="6416" width="14.5703125" customWidth="1"/>
    <col min="6417" max="6417" width="15.7109375" customWidth="1"/>
    <col min="6418" max="6418" width="14.5703125" customWidth="1"/>
    <col min="6420" max="6420" width="15.7109375" bestFit="1" customWidth="1"/>
    <col min="6661" max="6661" width="23" customWidth="1"/>
    <col min="6662" max="6662" width="17" customWidth="1"/>
    <col min="6663" max="6672" width="14.5703125" customWidth="1"/>
    <col min="6673" max="6673" width="15.7109375" customWidth="1"/>
    <col min="6674" max="6674" width="14.5703125" customWidth="1"/>
    <col min="6676" max="6676" width="15.7109375" bestFit="1" customWidth="1"/>
    <col min="6917" max="6917" width="23" customWidth="1"/>
    <col min="6918" max="6918" width="17" customWidth="1"/>
    <col min="6919" max="6928" width="14.5703125" customWidth="1"/>
    <col min="6929" max="6929" width="15.7109375" customWidth="1"/>
    <col min="6930" max="6930" width="14.5703125" customWidth="1"/>
    <col min="6932" max="6932" width="15.7109375" bestFit="1" customWidth="1"/>
    <col min="7173" max="7173" width="23" customWidth="1"/>
    <col min="7174" max="7174" width="17" customWidth="1"/>
    <col min="7175" max="7184" width="14.5703125" customWidth="1"/>
    <col min="7185" max="7185" width="15.7109375" customWidth="1"/>
    <col min="7186" max="7186" width="14.5703125" customWidth="1"/>
    <col min="7188" max="7188" width="15.7109375" bestFit="1" customWidth="1"/>
    <col min="7429" max="7429" width="23" customWidth="1"/>
    <col min="7430" max="7430" width="17" customWidth="1"/>
    <col min="7431" max="7440" width="14.5703125" customWidth="1"/>
    <col min="7441" max="7441" width="15.7109375" customWidth="1"/>
    <col min="7442" max="7442" width="14.5703125" customWidth="1"/>
    <col min="7444" max="7444" width="15.7109375" bestFit="1" customWidth="1"/>
    <col min="7685" max="7685" width="23" customWidth="1"/>
    <col min="7686" max="7686" width="17" customWidth="1"/>
    <col min="7687" max="7696" width="14.5703125" customWidth="1"/>
    <col min="7697" max="7697" width="15.7109375" customWidth="1"/>
    <col min="7698" max="7698" width="14.5703125" customWidth="1"/>
    <col min="7700" max="7700" width="15.7109375" bestFit="1" customWidth="1"/>
    <col min="7941" max="7941" width="23" customWidth="1"/>
    <col min="7942" max="7942" width="17" customWidth="1"/>
    <col min="7943" max="7952" width="14.5703125" customWidth="1"/>
    <col min="7953" max="7953" width="15.7109375" customWidth="1"/>
    <col min="7954" max="7954" width="14.5703125" customWidth="1"/>
    <col min="7956" max="7956" width="15.7109375" bestFit="1" customWidth="1"/>
    <col min="8197" max="8197" width="23" customWidth="1"/>
    <col min="8198" max="8198" width="17" customWidth="1"/>
    <col min="8199" max="8208" width="14.5703125" customWidth="1"/>
    <col min="8209" max="8209" width="15.7109375" customWidth="1"/>
    <col min="8210" max="8210" width="14.5703125" customWidth="1"/>
    <col min="8212" max="8212" width="15.7109375" bestFit="1" customWidth="1"/>
    <col min="8453" max="8453" width="23" customWidth="1"/>
    <col min="8454" max="8454" width="17" customWidth="1"/>
    <col min="8455" max="8464" width="14.5703125" customWidth="1"/>
    <col min="8465" max="8465" width="15.7109375" customWidth="1"/>
    <col min="8466" max="8466" width="14.5703125" customWidth="1"/>
    <col min="8468" max="8468" width="15.7109375" bestFit="1" customWidth="1"/>
    <col min="8709" max="8709" width="23" customWidth="1"/>
    <col min="8710" max="8710" width="17" customWidth="1"/>
    <col min="8711" max="8720" width="14.5703125" customWidth="1"/>
    <col min="8721" max="8721" width="15.7109375" customWidth="1"/>
    <col min="8722" max="8722" width="14.5703125" customWidth="1"/>
    <col min="8724" max="8724" width="15.7109375" bestFit="1" customWidth="1"/>
    <col min="8965" max="8965" width="23" customWidth="1"/>
    <col min="8966" max="8966" width="17" customWidth="1"/>
    <col min="8967" max="8976" width="14.5703125" customWidth="1"/>
    <col min="8977" max="8977" width="15.7109375" customWidth="1"/>
    <col min="8978" max="8978" width="14.5703125" customWidth="1"/>
    <col min="8980" max="8980" width="15.7109375" bestFit="1" customWidth="1"/>
    <col min="9221" max="9221" width="23" customWidth="1"/>
    <col min="9222" max="9222" width="17" customWidth="1"/>
    <col min="9223" max="9232" width="14.5703125" customWidth="1"/>
    <col min="9233" max="9233" width="15.7109375" customWidth="1"/>
    <col min="9234" max="9234" width="14.5703125" customWidth="1"/>
    <col min="9236" max="9236" width="15.7109375" bestFit="1" customWidth="1"/>
    <col min="9477" max="9477" width="23" customWidth="1"/>
    <col min="9478" max="9478" width="17" customWidth="1"/>
    <col min="9479" max="9488" width="14.5703125" customWidth="1"/>
    <col min="9489" max="9489" width="15.7109375" customWidth="1"/>
    <col min="9490" max="9490" width="14.5703125" customWidth="1"/>
    <col min="9492" max="9492" width="15.7109375" bestFit="1" customWidth="1"/>
    <col min="9733" max="9733" width="23" customWidth="1"/>
    <col min="9734" max="9734" width="17" customWidth="1"/>
    <col min="9735" max="9744" width="14.5703125" customWidth="1"/>
    <col min="9745" max="9745" width="15.7109375" customWidth="1"/>
    <col min="9746" max="9746" width="14.5703125" customWidth="1"/>
    <col min="9748" max="9748" width="15.7109375" bestFit="1" customWidth="1"/>
    <col min="9989" max="9989" width="23" customWidth="1"/>
    <col min="9990" max="9990" width="17" customWidth="1"/>
    <col min="9991" max="10000" width="14.5703125" customWidth="1"/>
    <col min="10001" max="10001" width="15.7109375" customWidth="1"/>
    <col min="10002" max="10002" width="14.5703125" customWidth="1"/>
    <col min="10004" max="10004" width="15.7109375" bestFit="1" customWidth="1"/>
    <col min="10245" max="10245" width="23" customWidth="1"/>
    <col min="10246" max="10246" width="17" customWidth="1"/>
    <col min="10247" max="10256" width="14.5703125" customWidth="1"/>
    <col min="10257" max="10257" width="15.7109375" customWidth="1"/>
    <col min="10258" max="10258" width="14.5703125" customWidth="1"/>
    <col min="10260" max="10260" width="15.7109375" bestFit="1" customWidth="1"/>
    <col min="10501" max="10501" width="23" customWidth="1"/>
    <col min="10502" max="10502" width="17" customWidth="1"/>
    <col min="10503" max="10512" width="14.5703125" customWidth="1"/>
    <col min="10513" max="10513" width="15.7109375" customWidth="1"/>
    <col min="10514" max="10514" width="14.5703125" customWidth="1"/>
    <col min="10516" max="10516" width="15.7109375" bestFit="1" customWidth="1"/>
    <col min="10757" max="10757" width="23" customWidth="1"/>
    <col min="10758" max="10758" width="17" customWidth="1"/>
    <col min="10759" max="10768" width="14.5703125" customWidth="1"/>
    <col min="10769" max="10769" width="15.7109375" customWidth="1"/>
    <col min="10770" max="10770" width="14.5703125" customWidth="1"/>
    <col min="10772" max="10772" width="15.7109375" bestFit="1" customWidth="1"/>
    <col min="11013" max="11013" width="23" customWidth="1"/>
    <col min="11014" max="11014" width="17" customWidth="1"/>
    <col min="11015" max="11024" width="14.5703125" customWidth="1"/>
    <col min="11025" max="11025" width="15.7109375" customWidth="1"/>
    <col min="11026" max="11026" width="14.5703125" customWidth="1"/>
    <col min="11028" max="11028" width="15.7109375" bestFit="1" customWidth="1"/>
    <col min="11269" max="11269" width="23" customWidth="1"/>
    <col min="11270" max="11270" width="17" customWidth="1"/>
    <col min="11271" max="11280" width="14.5703125" customWidth="1"/>
    <col min="11281" max="11281" width="15.7109375" customWidth="1"/>
    <col min="11282" max="11282" width="14.5703125" customWidth="1"/>
    <col min="11284" max="11284" width="15.7109375" bestFit="1" customWidth="1"/>
    <col min="11525" max="11525" width="23" customWidth="1"/>
    <col min="11526" max="11526" width="17" customWidth="1"/>
    <col min="11527" max="11536" width="14.5703125" customWidth="1"/>
    <col min="11537" max="11537" width="15.7109375" customWidth="1"/>
    <col min="11538" max="11538" width="14.5703125" customWidth="1"/>
    <col min="11540" max="11540" width="15.7109375" bestFit="1" customWidth="1"/>
    <col min="11781" max="11781" width="23" customWidth="1"/>
    <col min="11782" max="11782" width="17" customWidth="1"/>
    <col min="11783" max="11792" width="14.5703125" customWidth="1"/>
    <col min="11793" max="11793" width="15.7109375" customWidth="1"/>
    <col min="11794" max="11794" width="14.5703125" customWidth="1"/>
    <col min="11796" max="11796" width="15.7109375" bestFit="1" customWidth="1"/>
    <col min="12037" max="12037" width="23" customWidth="1"/>
    <col min="12038" max="12038" width="17" customWidth="1"/>
    <col min="12039" max="12048" width="14.5703125" customWidth="1"/>
    <col min="12049" max="12049" width="15.7109375" customWidth="1"/>
    <col min="12050" max="12050" width="14.5703125" customWidth="1"/>
    <col min="12052" max="12052" width="15.7109375" bestFit="1" customWidth="1"/>
    <col min="12293" max="12293" width="23" customWidth="1"/>
    <col min="12294" max="12294" width="17" customWidth="1"/>
    <col min="12295" max="12304" width="14.5703125" customWidth="1"/>
    <col min="12305" max="12305" width="15.7109375" customWidth="1"/>
    <col min="12306" max="12306" width="14.5703125" customWidth="1"/>
    <col min="12308" max="12308" width="15.7109375" bestFit="1" customWidth="1"/>
    <col min="12549" max="12549" width="23" customWidth="1"/>
    <col min="12550" max="12550" width="17" customWidth="1"/>
    <col min="12551" max="12560" width="14.5703125" customWidth="1"/>
    <col min="12561" max="12561" width="15.7109375" customWidth="1"/>
    <col min="12562" max="12562" width="14.5703125" customWidth="1"/>
    <col min="12564" max="12564" width="15.7109375" bestFit="1" customWidth="1"/>
    <col min="12805" max="12805" width="23" customWidth="1"/>
    <col min="12806" max="12806" width="17" customWidth="1"/>
    <col min="12807" max="12816" width="14.5703125" customWidth="1"/>
    <col min="12817" max="12817" width="15.7109375" customWidth="1"/>
    <col min="12818" max="12818" width="14.5703125" customWidth="1"/>
    <col min="12820" max="12820" width="15.7109375" bestFit="1" customWidth="1"/>
    <col min="13061" max="13061" width="23" customWidth="1"/>
    <col min="13062" max="13062" width="17" customWidth="1"/>
    <col min="13063" max="13072" width="14.5703125" customWidth="1"/>
    <col min="13073" max="13073" width="15.7109375" customWidth="1"/>
    <col min="13074" max="13074" width="14.5703125" customWidth="1"/>
    <col min="13076" max="13076" width="15.7109375" bestFit="1" customWidth="1"/>
    <col min="13317" max="13317" width="23" customWidth="1"/>
    <col min="13318" max="13318" width="17" customWidth="1"/>
    <col min="13319" max="13328" width="14.5703125" customWidth="1"/>
    <col min="13329" max="13329" width="15.7109375" customWidth="1"/>
    <col min="13330" max="13330" width="14.5703125" customWidth="1"/>
    <col min="13332" max="13332" width="15.7109375" bestFit="1" customWidth="1"/>
    <col min="13573" max="13573" width="23" customWidth="1"/>
    <col min="13574" max="13574" width="17" customWidth="1"/>
    <col min="13575" max="13584" width="14.5703125" customWidth="1"/>
    <col min="13585" max="13585" width="15.7109375" customWidth="1"/>
    <col min="13586" max="13586" width="14.5703125" customWidth="1"/>
    <col min="13588" max="13588" width="15.7109375" bestFit="1" customWidth="1"/>
    <col min="13829" max="13829" width="23" customWidth="1"/>
    <col min="13830" max="13830" width="17" customWidth="1"/>
    <col min="13831" max="13840" width="14.5703125" customWidth="1"/>
    <col min="13841" max="13841" width="15.7109375" customWidth="1"/>
    <col min="13842" max="13842" width="14.5703125" customWidth="1"/>
    <col min="13844" max="13844" width="15.7109375" bestFit="1" customWidth="1"/>
    <col min="14085" max="14085" width="23" customWidth="1"/>
    <col min="14086" max="14086" width="17" customWidth="1"/>
    <col min="14087" max="14096" width="14.5703125" customWidth="1"/>
    <col min="14097" max="14097" width="15.7109375" customWidth="1"/>
    <col min="14098" max="14098" width="14.5703125" customWidth="1"/>
    <col min="14100" max="14100" width="15.7109375" bestFit="1" customWidth="1"/>
    <col min="14341" max="14341" width="23" customWidth="1"/>
    <col min="14342" max="14342" width="17" customWidth="1"/>
    <col min="14343" max="14352" width="14.5703125" customWidth="1"/>
    <col min="14353" max="14353" width="15.7109375" customWidth="1"/>
    <col min="14354" max="14354" width="14.5703125" customWidth="1"/>
    <col min="14356" max="14356" width="15.7109375" bestFit="1" customWidth="1"/>
    <col min="14597" max="14597" width="23" customWidth="1"/>
    <col min="14598" max="14598" width="17" customWidth="1"/>
    <col min="14599" max="14608" width="14.5703125" customWidth="1"/>
    <col min="14609" max="14609" width="15.7109375" customWidth="1"/>
    <col min="14610" max="14610" width="14.5703125" customWidth="1"/>
    <col min="14612" max="14612" width="15.7109375" bestFit="1" customWidth="1"/>
    <col min="14853" max="14853" width="23" customWidth="1"/>
    <col min="14854" max="14854" width="17" customWidth="1"/>
    <col min="14855" max="14864" width="14.5703125" customWidth="1"/>
    <col min="14865" max="14865" width="15.7109375" customWidth="1"/>
    <col min="14866" max="14866" width="14.5703125" customWidth="1"/>
    <col min="14868" max="14868" width="15.7109375" bestFit="1" customWidth="1"/>
    <col min="15109" max="15109" width="23" customWidth="1"/>
    <col min="15110" max="15110" width="17" customWidth="1"/>
    <col min="15111" max="15120" width="14.5703125" customWidth="1"/>
    <col min="15121" max="15121" width="15.7109375" customWidth="1"/>
    <col min="15122" max="15122" width="14.5703125" customWidth="1"/>
    <col min="15124" max="15124" width="15.7109375" bestFit="1" customWidth="1"/>
    <col min="15365" max="15365" width="23" customWidth="1"/>
    <col min="15366" max="15366" width="17" customWidth="1"/>
    <col min="15367" max="15376" width="14.5703125" customWidth="1"/>
    <col min="15377" max="15377" width="15.7109375" customWidth="1"/>
    <col min="15378" max="15378" width="14.5703125" customWidth="1"/>
    <col min="15380" max="15380" width="15.7109375" bestFit="1" customWidth="1"/>
    <col min="15621" max="15621" width="23" customWidth="1"/>
    <col min="15622" max="15622" width="17" customWidth="1"/>
    <col min="15623" max="15632" width="14.5703125" customWidth="1"/>
    <col min="15633" max="15633" width="15.7109375" customWidth="1"/>
    <col min="15634" max="15634" width="14.5703125" customWidth="1"/>
    <col min="15636" max="15636" width="15.7109375" bestFit="1" customWidth="1"/>
    <col min="15877" max="15877" width="23" customWidth="1"/>
    <col min="15878" max="15878" width="17" customWidth="1"/>
    <col min="15879" max="15888" width="14.5703125" customWidth="1"/>
    <col min="15889" max="15889" width="15.7109375" customWidth="1"/>
    <col min="15890" max="15890" width="14.5703125" customWidth="1"/>
    <col min="15892" max="15892" width="15.7109375" bestFit="1" customWidth="1"/>
    <col min="16133" max="16133" width="23" customWidth="1"/>
    <col min="16134" max="16134" width="17" customWidth="1"/>
    <col min="16135" max="16144" width="14.5703125" customWidth="1"/>
    <col min="16145" max="16145" width="15.7109375" customWidth="1"/>
    <col min="16146" max="16146" width="14.5703125" customWidth="1"/>
    <col min="16148" max="16148" width="15.7109375" bestFit="1" customWidth="1"/>
  </cols>
  <sheetData>
    <row r="2" spans="1:23" ht="15.75">
      <c r="C2" s="337" t="s">
        <v>324</v>
      </c>
    </row>
    <row r="3" spans="1:23" ht="15.75" thickBot="1"/>
    <row r="4" spans="1:23" ht="15.75" thickBot="1">
      <c r="A4" s="338" t="s">
        <v>453</v>
      </c>
      <c r="B4" s="339" t="s">
        <v>325</v>
      </c>
      <c r="C4" s="340" t="s">
        <v>326</v>
      </c>
      <c r="D4" s="341" t="s">
        <v>327</v>
      </c>
      <c r="E4" s="340" t="s">
        <v>328</v>
      </c>
      <c r="F4" s="341" t="s">
        <v>329</v>
      </c>
      <c r="G4" s="340" t="s">
        <v>330</v>
      </c>
      <c r="H4" s="342" t="s">
        <v>331</v>
      </c>
      <c r="I4" s="341" t="s">
        <v>332</v>
      </c>
      <c r="J4" s="341" t="s">
        <v>333</v>
      </c>
      <c r="K4" s="341" t="s">
        <v>334</v>
      </c>
      <c r="L4" s="341" t="s">
        <v>335</v>
      </c>
      <c r="M4" s="341" t="s">
        <v>336</v>
      </c>
      <c r="N4" s="341" t="s">
        <v>337</v>
      </c>
      <c r="O4" s="341" t="s">
        <v>338</v>
      </c>
      <c r="P4" s="341" t="s">
        <v>339</v>
      </c>
      <c r="Q4" s="341" t="s">
        <v>340</v>
      </c>
      <c r="R4" s="343" t="s">
        <v>341</v>
      </c>
      <c r="S4" s="343" t="s">
        <v>342</v>
      </c>
      <c r="T4" s="341" t="s">
        <v>342</v>
      </c>
      <c r="U4" s="341" t="s">
        <v>454</v>
      </c>
      <c r="V4" s="341" t="s">
        <v>624</v>
      </c>
      <c r="W4" s="341" t="s">
        <v>625</v>
      </c>
    </row>
    <row r="5" spans="1:23" ht="15.75" thickBot="1">
      <c r="A5" s="153"/>
      <c r="B5" s="154"/>
      <c r="C5" s="155"/>
      <c r="D5" s="156"/>
      <c r="E5" s="157"/>
      <c r="F5" s="156"/>
      <c r="G5" s="157"/>
      <c r="H5" s="156"/>
      <c r="I5" s="157"/>
      <c r="J5" s="157"/>
      <c r="K5" s="157"/>
      <c r="L5" s="157"/>
      <c r="M5" s="157"/>
      <c r="N5" s="157"/>
      <c r="O5" s="157"/>
      <c r="P5" s="157"/>
      <c r="Q5" s="157"/>
      <c r="R5" s="157"/>
      <c r="S5" s="157"/>
      <c r="T5" s="157"/>
      <c r="U5" s="157"/>
      <c r="V5" s="157"/>
      <c r="W5" s="157"/>
    </row>
    <row r="6" spans="1:23">
      <c r="A6" s="344" t="s">
        <v>26</v>
      </c>
      <c r="B6" s="345">
        <v>8136</v>
      </c>
      <c r="C6" s="346">
        <v>8136</v>
      </c>
      <c r="D6" s="347">
        <v>7136</v>
      </c>
      <c r="E6" s="347">
        <v>6951</v>
      </c>
      <c r="F6" s="347">
        <v>6237</v>
      </c>
      <c r="G6" s="347">
        <v>8190</v>
      </c>
      <c r="H6" s="348">
        <v>8329</v>
      </c>
      <c r="I6" s="347">
        <v>8382</v>
      </c>
      <c r="J6" s="347">
        <v>8472</v>
      </c>
      <c r="K6" s="347">
        <v>8532</v>
      </c>
      <c r="L6" s="347">
        <v>8676</v>
      </c>
      <c r="M6" s="347">
        <v>8692</v>
      </c>
      <c r="N6" s="347">
        <v>9011</v>
      </c>
      <c r="O6" s="347">
        <v>9020</v>
      </c>
      <c r="P6" s="347">
        <v>9407</v>
      </c>
      <c r="Q6" s="347">
        <v>10007</v>
      </c>
      <c r="R6" s="347">
        <v>9937</v>
      </c>
      <c r="S6" s="347">
        <v>9927</v>
      </c>
      <c r="T6" s="347">
        <v>10227</v>
      </c>
      <c r="U6" s="347">
        <v>10408</v>
      </c>
      <c r="V6" s="347">
        <v>10408</v>
      </c>
      <c r="W6" s="347">
        <v>10708</v>
      </c>
    </row>
    <row r="7" spans="1:23" ht="15.75" thickBot="1">
      <c r="A7" s="349" t="s">
        <v>343</v>
      </c>
      <c r="B7" s="350"/>
      <c r="C7" s="351"/>
      <c r="D7" s="352"/>
      <c r="E7" s="352"/>
      <c r="F7" s="352"/>
      <c r="G7" s="352"/>
      <c r="H7" s="353"/>
      <c r="I7" s="352"/>
      <c r="J7" s="352"/>
      <c r="K7" s="352"/>
      <c r="L7" s="352"/>
      <c r="M7" s="352"/>
      <c r="N7" s="352"/>
      <c r="O7" s="352"/>
      <c r="P7" s="352"/>
      <c r="Q7" s="352"/>
      <c r="R7" s="352"/>
      <c r="S7" s="352"/>
      <c r="T7" s="352"/>
      <c r="U7" s="352"/>
      <c r="V7" s="352"/>
      <c r="W7" s="352"/>
    </row>
    <row r="8" spans="1:23" ht="15.75" thickBot="1">
      <c r="A8" s="354" t="s">
        <v>344</v>
      </c>
      <c r="B8" s="355"/>
      <c r="C8" s="356" t="s">
        <v>27</v>
      </c>
      <c r="D8" s="357"/>
      <c r="E8" s="358"/>
      <c r="F8" s="357"/>
      <c r="G8" s="358"/>
      <c r="H8" s="357"/>
      <c r="I8" s="358"/>
      <c r="J8" s="358"/>
      <c r="K8" s="358"/>
      <c r="L8" s="358"/>
      <c r="M8" s="358"/>
      <c r="N8" s="358"/>
      <c r="O8" s="358"/>
      <c r="P8" s="358"/>
      <c r="Q8" s="358"/>
      <c r="R8" s="358"/>
      <c r="S8" s="358"/>
      <c r="T8" s="358"/>
      <c r="U8" s="358"/>
      <c r="V8" s="358"/>
      <c r="W8" s="358"/>
    </row>
    <row r="9" spans="1:23" ht="26.25" customHeight="1">
      <c r="A9" s="359"/>
      <c r="B9" s="360" t="s">
        <v>345</v>
      </c>
      <c r="C9" s="361"/>
      <c r="D9" s="651" t="s">
        <v>455</v>
      </c>
      <c r="E9" s="657" t="s">
        <v>456</v>
      </c>
      <c r="F9" s="651" t="s">
        <v>457</v>
      </c>
      <c r="G9" s="657" t="s">
        <v>458</v>
      </c>
      <c r="H9" s="651" t="s">
        <v>346</v>
      </c>
      <c r="I9" s="651" t="s">
        <v>347</v>
      </c>
      <c r="J9" s="651" t="s">
        <v>28</v>
      </c>
      <c r="K9" s="651" t="s">
        <v>348</v>
      </c>
      <c r="L9" s="651" t="s">
        <v>349</v>
      </c>
      <c r="M9" s="651" t="s">
        <v>350</v>
      </c>
      <c r="N9" s="651" t="s">
        <v>351</v>
      </c>
      <c r="O9" s="651" t="s">
        <v>352</v>
      </c>
      <c r="P9" s="651" t="s">
        <v>353</v>
      </c>
      <c r="Q9" s="651" t="s">
        <v>354</v>
      </c>
      <c r="R9" s="651" t="s">
        <v>355</v>
      </c>
      <c r="S9" s="651" t="s">
        <v>356</v>
      </c>
      <c r="T9" s="651" t="s">
        <v>357</v>
      </c>
      <c r="U9" s="651" t="s">
        <v>459</v>
      </c>
      <c r="V9" s="651"/>
      <c r="W9" s="651" t="s">
        <v>626</v>
      </c>
    </row>
    <row r="10" spans="1:23" ht="26.25">
      <c r="A10" s="362" t="s">
        <v>358</v>
      </c>
      <c r="B10" s="362"/>
      <c r="C10" s="363"/>
      <c r="D10" s="652"/>
      <c r="E10" s="658"/>
      <c r="F10" s="652"/>
      <c r="G10" s="658"/>
      <c r="H10" s="652"/>
      <c r="I10" s="652"/>
      <c r="J10" s="652"/>
      <c r="K10" s="652"/>
      <c r="L10" s="652"/>
      <c r="M10" s="652"/>
      <c r="N10" s="652"/>
      <c r="O10" s="652"/>
      <c r="P10" s="652"/>
      <c r="Q10" s="652"/>
      <c r="R10" s="652"/>
      <c r="S10" s="652"/>
      <c r="T10" s="652"/>
      <c r="U10" s="652"/>
      <c r="V10" s="652"/>
      <c r="W10" s="652"/>
    </row>
    <row r="11" spans="1:23">
      <c r="A11" s="364"/>
      <c r="B11" s="364"/>
      <c r="C11" s="363"/>
      <c r="D11" s="652"/>
      <c r="E11" s="658"/>
      <c r="F11" s="652"/>
      <c r="G11" s="658"/>
      <c r="H11" s="652"/>
      <c r="I11" s="652"/>
      <c r="J11" s="652"/>
      <c r="K11" s="652"/>
      <c r="L11" s="652"/>
      <c r="M11" s="652"/>
      <c r="N11" s="652"/>
      <c r="O11" s="652"/>
      <c r="P11" s="652"/>
      <c r="Q11" s="652"/>
      <c r="R11" s="652"/>
      <c r="S11" s="652"/>
      <c r="T11" s="652"/>
      <c r="U11" s="652"/>
      <c r="V11" s="652"/>
      <c r="W11" s="652"/>
    </row>
    <row r="12" spans="1:23">
      <c r="A12" s="365"/>
      <c r="B12" s="365"/>
      <c r="C12" s="363"/>
      <c r="D12" s="652"/>
      <c r="E12" s="658"/>
      <c r="F12" s="652"/>
      <c r="G12" s="658"/>
      <c r="H12" s="652"/>
      <c r="I12" s="652"/>
      <c r="J12" s="652"/>
      <c r="K12" s="652"/>
      <c r="L12" s="652"/>
      <c r="M12" s="652"/>
      <c r="N12" s="652"/>
      <c r="O12" s="652"/>
      <c r="P12" s="652"/>
      <c r="Q12" s="652"/>
      <c r="R12" s="652"/>
      <c r="S12" s="652"/>
      <c r="T12" s="652"/>
      <c r="U12" s="652"/>
      <c r="V12" s="652"/>
      <c r="W12" s="652"/>
    </row>
    <row r="13" spans="1:23">
      <c r="A13" s="365"/>
      <c r="B13" s="365"/>
      <c r="C13" s="363"/>
      <c r="D13" s="652"/>
      <c r="E13" s="658"/>
      <c r="F13" s="652"/>
      <c r="G13" s="658"/>
      <c r="H13" s="652"/>
      <c r="I13" s="652"/>
      <c r="J13" s="652"/>
      <c r="K13" s="652"/>
      <c r="L13" s="652"/>
      <c r="M13" s="652"/>
      <c r="N13" s="652"/>
      <c r="O13" s="652"/>
      <c r="P13" s="652"/>
      <c r="Q13" s="652"/>
      <c r="R13" s="652"/>
      <c r="S13" s="652"/>
      <c r="T13" s="652"/>
      <c r="U13" s="652"/>
      <c r="V13" s="652"/>
      <c r="W13" s="652"/>
    </row>
    <row r="14" spans="1:23">
      <c r="A14" s="364"/>
      <c r="B14" s="364"/>
      <c r="C14" s="363"/>
      <c r="D14" s="652"/>
      <c r="E14" s="658"/>
      <c r="F14" s="652"/>
      <c r="G14" s="658"/>
      <c r="H14" s="652"/>
      <c r="I14" s="652"/>
      <c r="J14" s="652"/>
      <c r="K14" s="652"/>
      <c r="L14" s="652"/>
      <c r="M14" s="652"/>
      <c r="N14" s="652"/>
      <c r="O14" s="652"/>
      <c r="P14" s="652"/>
      <c r="Q14" s="652"/>
      <c r="R14" s="652"/>
      <c r="S14" s="652"/>
      <c r="T14" s="652"/>
      <c r="U14" s="652"/>
      <c r="V14" s="652"/>
      <c r="W14" s="652"/>
    </row>
    <row r="15" spans="1:23">
      <c r="A15" s="364"/>
      <c r="B15" s="364"/>
      <c r="C15" s="363"/>
      <c r="D15" s="652"/>
      <c r="E15" s="658"/>
      <c r="F15" s="652"/>
      <c r="G15" s="658"/>
      <c r="H15" s="652"/>
      <c r="I15" s="652"/>
      <c r="J15" s="652"/>
      <c r="K15" s="652"/>
      <c r="L15" s="652"/>
      <c r="M15" s="652"/>
      <c r="N15" s="652"/>
      <c r="O15" s="652"/>
      <c r="P15" s="652"/>
      <c r="Q15" s="652"/>
      <c r="R15" s="652"/>
      <c r="S15" s="652"/>
      <c r="T15" s="652"/>
      <c r="U15" s="652"/>
      <c r="V15" s="652"/>
      <c r="W15" s="652"/>
    </row>
    <row r="16" spans="1:23">
      <c r="A16" s="365"/>
      <c r="B16" s="365"/>
      <c r="C16" s="363"/>
      <c r="D16" s="652"/>
      <c r="E16" s="658"/>
      <c r="F16" s="652"/>
      <c r="G16" s="658"/>
      <c r="H16" s="652"/>
      <c r="I16" s="652"/>
      <c r="J16" s="652"/>
      <c r="K16" s="652"/>
      <c r="L16" s="652"/>
      <c r="M16" s="652"/>
      <c r="N16" s="652"/>
      <c r="O16" s="652"/>
      <c r="P16" s="652"/>
      <c r="Q16" s="652"/>
      <c r="R16" s="652"/>
      <c r="S16" s="652"/>
      <c r="T16" s="652"/>
      <c r="U16" s="652"/>
      <c r="V16" s="652"/>
      <c r="W16" s="652"/>
    </row>
    <row r="17" spans="1:23">
      <c r="A17" s="365"/>
      <c r="B17" s="365"/>
      <c r="C17" s="366"/>
      <c r="D17" s="652"/>
      <c r="E17" s="658"/>
      <c r="F17" s="652"/>
      <c r="G17" s="658"/>
      <c r="H17" s="652"/>
      <c r="I17" s="652"/>
      <c r="J17" s="652"/>
      <c r="K17" s="652"/>
      <c r="L17" s="652"/>
      <c r="M17" s="652"/>
      <c r="N17" s="652"/>
      <c r="O17" s="652"/>
      <c r="P17" s="652"/>
      <c r="Q17" s="652"/>
      <c r="R17" s="652"/>
      <c r="S17" s="652"/>
      <c r="T17" s="652"/>
      <c r="U17" s="652"/>
      <c r="V17" s="652"/>
      <c r="W17" s="652"/>
    </row>
    <row r="18" spans="1:23">
      <c r="A18" s="367"/>
      <c r="B18" s="367"/>
      <c r="C18" s="368"/>
      <c r="D18" s="652"/>
      <c r="E18" s="658"/>
      <c r="F18" s="652"/>
      <c r="G18" s="658"/>
      <c r="H18" s="652"/>
      <c r="I18" s="652"/>
      <c r="J18" s="652"/>
      <c r="K18" s="652"/>
      <c r="L18" s="652"/>
      <c r="M18" s="652"/>
      <c r="N18" s="652"/>
      <c r="O18" s="652"/>
      <c r="P18" s="652"/>
      <c r="Q18" s="652"/>
      <c r="R18" s="652"/>
      <c r="S18" s="652"/>
      <c r="T18" s="652"/>
      <c r="U18" s="652"/>
      <c r="V18" s="652"/>
      <c r="W18" s="652"/>
    </row>
    <row r="19" spans="1:23" ht="12" customHeight="1" thickBot="1">
      <c r="A19" s="365"/>
      <c r="B19" s="365"/>
      <c r="C19" s="368"/>
      <c r="D19" s="652"/>
      <c r="E19" s="658"/>
      <c r="F19" s="652"/>
      <c r="G19" s="658"/>
      <c r="H19" s="652"/>
      <c r="I19" s="652"/>
      <c r="J19" s="652"/>
      <c r="K19" s="652"/>
      <c r="L19" s="652"/>
      <c r="M19" s="652"/>
      <c r="N19" s="652"/>
      <c r="O19" s="652"/>
      <c r="P19" s="652"/>
      <c r="Q19" s="652"/>
      <c r="R19" s="652"/>
      <c r="S19" s="652"/>
      <c r="T19" s="652"/>
      <c r="U19" s="652"/>
      <c r="V19" s="652"/>
      <c r="W19" s="652"/>
    </row>
    <row r="20" spans="1:23" ht="15.75" hidden="1" customHeight="1" thickBot="1">
      <c r="A20" s="365"/>
      <c r="B20" s="365"/>
      <c r="C20" s="368"/>
      <c r="D20" s="652"/>
      <c r="E20" s="658"/>
      <c r="F20" s="652"/>
      <c r="G20" s="658"/>
      <c r="H20" s="652"/>
      <c r="I20" s="652"/>
      <c r="J20" s="646"/>
      <c r="K20" s="652"/>
      <c r="L20" s="652"/>
      <c r="M20" s="652"/>
      <c r="N20" s="652"/>
      <c r="O20" s="652"/>
      <c r="P20" s="652"/>
      <c r="Q20" s="652"/>
      <c r="R20" s="652"/>
      <c r="S20" s="652"/>
      <c r="T20" s="652"/>
      <c r="U20" s="652"/>
      <c r="V20" s="652"/>
      <c r="W20" s="652"/>
    </row>
    <row r="21" spans="1:23" ht="15.75" hidden="1" customHeight="1" thickBot="1">
      <c r="A21" s="365"/>
      <c r="B21" s="365"/>
      <c r="C21" s="368"/>
      <c r="D21" s="652"/>
      <c r="E21" s="658"/>
      <c r="F21" s="652"/>
      <c r="G21" s="658"/>
      <c r="H21" s="652"/>
      <c r="I21" s="652"/>
      <c r="J21" s="646"/>
      <c r="K21" s="652"/>
      <c r="L21" s="652"/>
      <c r="M21" s="652"/>
      <c r="N21" s="652"/>
      <c r="O21" s="652"/>
      <c r="P21" s="652"/>
      <c r="Q21" s="652"/>
      <c r="R21" s="652"/>
      <c r="S21" s="652"/>
      <c r="T21" s="652"/>
      <c r="U21" s="652"/>
      <c r="V21" s="652"/>
      <c r="W21" s="652"/>
    </row>
    <row r="22" spans="1:23" ht="15.75" hidden="1" customHeight="1" thickBot="1">
      <c r="A22" s="369"/>
      <c r="B22" s="369"/>
      <c r="C22" s="370"/>
      <c r="D22" s="653"/>
      <c r="E22" s="659"/>
      <c r="F22" s="653"/>
      <c r="G22" s="659"/>
      <c r="H22" s="653"/>
      <c r="I22" s="653"/>
      <c r="J22" s="647"/>
      <c r="K22" s="653"/>
      <c r="L22" s="653"/>
      <c r="M22" s="653"/>
      <c r="N22" s="653"/>
      <c r="O22" s="653"/>
      <c r="P22" s="653"/>
      <c r="Q22" s="653"/>
      <c r="R22" s="653"/>
      <c r="S22" s="653"/>
      <c r="T22" s="653"/>
      <c r="U22" s="653"/>
      <c r="V22" s="653"/>
      <c r="W22" s="653"/>
    </row>
    <row r="23" spans="1:23" ht="51" customHeight="1" thickBot="1">
      <c r="A23" s="371" t="s">
        <v>359</v>
      </c>
      <c r="B23" s="158"/>
      <c r="C23" s="654" t="s">
        <v>627</v>
      </c>
      <c r="D23" s="655"/>
      <c r="E23" s="655"/>
      <c r="F23" s="655"/>
      <c r="G23" s="655"/>
      <c r="H23" s="655"/>
      <c r="I23" s="655"/>
      <c r="J23" s="655"/>
      <c r="K23" s="655"/>
      <c r="L23" s="655"/>
      <c r="M23" s="655"/>
      <c r="N23" s="655"/>
      <c r="O23" s="655"/>
      <c r="P23" s="655"/>
      <c r="Q23" s="655"/>
      <c r="R23" s="655"/>
      <c r="S23" s="655"/>
      <c r="T23" s="655"/>
      <c r="U23" s="655"/>
      <c r="V23" s="655"/>
      <c r="W23" s="656"/>
    </row>
    <row r="24" spans="1:23">
      <c r="A24" s="3"/>
      <c r="B24" s="3"/>
      <c r="C24" s="4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</row>
    <row r="25" spans="1:23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</row>
    <row r="26" spans="1:23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</row>
    <row r="27" spans="1:23">
      <c r="L27" s="4"/>
      <c r="M27" s="4"/>
      <c r="N27" s="4"/>
      <c r="O27" s="4"/>
      <c r="P27" s="4"/>
    </row>
    <row r="28" spans="1:23">
      <c r="L28" s="4"/>
      <c r="M28" s="4"/>
      <c r="N28" s="4"/>
      <c r="O28" s="6"/>
      <c r="P28" s="4"/>
    </row>
    <row r="29" spans="1:23">
      <c r="L29" s="4"/>
      <c r="M29" s="4"/>
      <c r="N29" s="4"/>
      <c r="O29" s="4"/>
      <c r="P29" s="4"/>
    </row>
    <row r="30" spans="1:23">
      <c r="L30" s="4"/>
      <c r="M30" s="4"/>
      <c r="N30" s="4"/>
      <c r="O30" s="6"/>
      <c r="P30" s="4"/>
    </row>
    <row r="36" spans="1:22">
      <c r="L36" t="s">
        <v>29</v>
      </c>
    </row>
    <row r="45" spans="1:22" ht="15.75" thickBot="1"/>
    <row r="46" spans="1:22" ht="15.75" thickBot="1">
      <c r="A46" s="372"/>
      <c r="B46" s="373" t="s">
        <v>30</v>
      </c>
      <c r="C46" s="373" t="s">
        <v>31</v>
      </c>
      <c r="D46" s="373" t="s">
        <v>32</v>
      </c>
      <c r="E46" s="373" t="s">
        <v>360</v>
      </c>
      <c r="F46" s="373" t="s">
        <v>33</v>
      </c>
      <c r="G46" s="373" t="s">
        <v>34</v>
      </c>
      <c r="H46" s="373" t="s">
        <v>35</v>
      </c>
      <c r="I46" s="373" t="s">
        <v>36</v>
      </c>
      <c r="J46" s="373" t="s">
        <v>37</v>
      </c>
      <c r="K46" s="373" t="s">
        <v>38</v>
      </c>
      <c r="L46" s="373" t="s">
        <v>39</v>
      </c>
      <c r="M46" s="373" t="s">
        <v>361</v>
      </c>
      <c r="N46" s="373" t="s">
        <v>40</v>
      </c>
      <c r="O46" s="373" t="s">
        <v>41</v>
      </c>
      <c r="P46" s="373" t="s">
        <v>362</v>
      </c>
      <c r="Q46" s="373" t="s">
        <v>363</v>
      </c>
      <c r="R46" s="373" t="s">
        <v>364</v>
      </c>
      <c r="S46" s="373" t="s">
        <v>364</v>
      </c>
      <c r="T46" s="373" t="s">
        <v>460</v>
      </c>
      <c r="U46" s="373" t="s">
        <v>628</v>
      </c>
      <c r="V46" s="373" t="s">
        <v>629</v>
      </c>
    </row>
    <row r="47" spans="1:22" ht="15.75" thickBot="1">
      <c r="A47" s="372" t="s">
        <v>365</v>
      </c>
      <c r="B47" s="374">
        <v>8136</v>
      </c>
      <c r="C47" s="374">
        <v>7136</v>
      </c>
      <c r="D47" s="374">
        <v>6951</v>
      </c>
      <c r="E47" s="374">
        <v>6237</v>
      </c>
      <c r="F47" s="374">
        <v>8190</v>
      </c>
      <c r="G47" s="374">
        <v>8329</v>
      </c>
      <c r="H47" s="374">
        <v>8382</v>
      </c>
      <c r="I47" s="374">
        <v>8472</v>
      </c>
      <c r="J47" s="374">
        <v>8532</v>
      </c>
      <c r="K47" s="374">
        <v>8676</v>
      </c>
      <c r="L47" s="374">
        <v>8692</v>
      </c>
      <c r="M47" s="374">
        <v>9011</v>
      </c>
      <c r="N47" s="374">
        <v>9020</v>
      </c>
      <c r="O47" s="374">
        <v>9407</v>
      </c>
      <c r="P47" s="374">
        <v>10007</v>
      </c>
      <c r="Q47" s="374">
        <v>9937</v>
      </c>
      <c r="R47" s="374">
        <v>9927</v>
      </c>
      <c r="S47" s="374">
        <v>10227</v>
      </c>
      <c r="T47" s="374">
        <v>10408</v>
      </c>
      <c r="U47" s="374">
        <v>10408</v>
      </c>
      <c r="V47" s="374">
        <v>10708</v>
      </c>
    </row>
    <row r="48" spans="1:22" ht="15.75" thickBot="1">
      <c r="A48" s="372" t="s">
        <v>366</v>
      </c>
      <c r="B48" s="374">
        <v>8136</v>
      </c>
      <c r="C48" s="374">
        <v>8136</v>
      </c>
      <c r="D48" s="374">
        <v>8136</v>
      </c>
      <c r="E48" s="374">
        <v>8136</v>
      </c>
      <c r="F48" s="374">
        <v>11778</v>
      </c>
      <c r="G48" s="374">
        <v>11778</v>
      </c>
      <c r="H48" s="374">
        <v>11778</v>
      </c>
      <c r="I48" s="374">
        <v>11778</v>
      </c>
      <c r="J48" s="374">
        <v>11778</v>
      </c>
      <c r="K48" s="374">
        <v>11778</v>
      </c>
      <c r="L48" s="374">
        <v>11778</v>
      </c>
      <c r="M48" s="374">
        <v>11778</v>
      </c>
      <c r="N48" s="374">
        <v>11778</v>
      </c>
      <c r="O48" s="374">
        <v>11778</v>
      </c>
      <c r="P48" s="374">
        <v>11778</v>
      </c>
      <c r="Q48" s="374">
        <v>11778</v>
      </c>
      <c r="R48" s="374">
        <v>11778</v>
      </c>
      <c r="S48" s="374">
        <v>11778</v>
      </c>
      <c r="T48" s="374">
        <v>11778</v>
      </c>
      <c r="U48" s="374">
        <v>11778</v>
      </c>
      <c r="V48" s="374">
        <v>11778</v>
      </c>
    </row>
    <row r="50" spans="1:16">
      <c r="K50" s="159"/>
      <c r="M50"/>
      <c r="N50"/>
      <c r="O50"/>
      <c r="P50"/>
    </row>
    <row r="53" spans="1:16">
      <c r="N53" s="4"/>
      <c r="O53" s="4"/>
      <c r="P53" s="4"/>
    </row>
    <row r="54" spans="1:16">
      <c r="N54" s="4"/>
      <c r="O54" s="4"/>
      <c r="P54" s="4"/>
    </row>
    <row r="55" spans="1:16">
      <c r="A55" s="160"/>
      <c r="B55" s="160"/>
      <c r="C55" s="160"/>
      <c r="D55" s="160"/>
      <c r="E55" s="160"/>
      <c r="F55" s="160"/>
      <c r="G55" s="160"/>
      <c r="H55" s="160"/>
      <c r="I55" s="160"/>
      <c r="J55" s="160"/>
      <c r="K55" s="160"/>
      <c r="L55" s="160"/>
      <c r="M55" s="4"/>
      <c r="N55" s="4"/>
      <c r="O55" s="4"/>
      <c r="P55" s="4"/>
    </row>
    <row r="56" spans="1:16">
      <c r="A56" s="160"/>
      <c r="B56" s="160"/>
      <c r="C56" s="161"/>
      <c r="D56" s="161"/>
      <c r="E56" s="161"/>
      <c r="F56" s="161"/>
      <c r="G56" s="161"/>
      <c r="H56" s="161"/>
      <c r="I56" s="161"/>
      <c r="J56" s="161"/>
      <c r="K56" s="161"/>
      <c r="L56" s="160"/>
      <c r="M56" s="160"/>
      <c r="N56" s="160"/>
      <c r="O56" s="160"/>
      <c r="P56" s="160"/>
    </row>
    <row r="57" spans="1:16">
      <c r="A57" s="160"/>
      <c r="B57" s="160"/>
      <c r="C57" s="162"/>
      <c r="D57" s="162"/>
      <c r="E57" s="162"/>
      <c r="F57" s="162"/>
      <c r="G57" s="162"/>
      <c r="H57" s="162"/>
      <c r="I57" s="162"/>
      <c r="J57" s="162"/>
      <c r="K57" s="162"/>
      <c r="L57" s="160"/>
      <c r="M57" s="160"/>
      <c r="N57" s="160"/>
      <c r="O57" s="160"/>
      <c r="P57" s="160"/>
    </row>
    <row r="58" spans="1:16">
      <c r="A58" s="160"/>
      <c r="B58" s="160"/>
      <c r="C58" s="162"/>
      <c r="D58" s="162"/>
      <c r="E58" s="162"/>
      <c r="F58" s="162"/>
      <c r="G58" s="162"/>
      <c r="H58" s="162"/>
      <c r="I58" s="162"/>
      <c r="J58" s="162"/>
      <c r="K58" s="162"/>
      <c r="L58" s="160"/>
      <c r="M58" s="160"/>
      <c r="N58" s="160"/>
      <c r="O58" s="160"/>
      <c r="P58" s="160"/>
    </row>
    <row r="59" spans="1:16">
      <c r="A59" s="160"/>
      <c r="B59" s="160"/>
      <c r="C59" s="160"/>
      <c r="D59" s="160"/>
      <c r="E59" s="160"/>
      <c r="F59" s="160"/>
      <c r="G59" s="160"/>
      <c r="H59" s="160"/>
      <c r="I59" s="160"/>
      <c r="J59" s="160"/>
      <c r="K59" s="160"/>
      <c r="L59" s="160"/>
      <c r="M59" s="4"/>
      <c r="N59" s="4"/>
      <c r="O59" s="4"/>
      <c r="P59" s="4"/>
    </row>
    <row r="60" spans="1:16">
      <c r="A60" s="160"/>
      <c r="B60" s="160"/>
      <c r="C60" s="160"/>
      <c r="D60" s="160"/>
      <c r="E60" s="160"/>
      <c r="F60" s="160"/>
      <c r="G60" s="160"/>
      <c r="H60" s="160"/>
      <c r="I60" s="160"/>
      <c r="J60" s="160"/>
      <c r="K60" s="160"/>
      <c r="L60" s="160"/>
      <c r="M60" s="4"/>
      <c r="N60" s="4"/>
      <c r="O60" s="4"/>
      <c r="P60" s="4"/>
    </row>
    <row r="61" spans="1:16">
      <c r="A61" s="160"/>
      <c r="B61" s="160"/>
      <c r="C61" s="160"/>
      <c r="D61" s="160"/>
      <c r="E61" s="160"/>
      <c r="F61" s="160"/>
      <c r="G61" s="160"/>
      <c r="H61" s="160"/>
      <c r="I61" s="160"/>
      <c r="J61" s="160"/>
      <c r="K61" s="160"/>
      <c r="L61" s="160"/>
      <c r="M61" s="4"/>
      <c r="N61" s="4"/>
      <c r="O61" s="4"/>
      <c r="P61" s="4"/>
    </row>
    <row r="62" spans="1:16">
      <c r="A62" s="160"/>
      <c r="B62" s="160"/>
      <c r="C62" s="160"/>
      <c r="D62" s="160"/>
      <c r="E62" s="160"/>
      <c r="F62" s="160"/>
      <c r="G62" s="160"/>
      <c r="H62" s="160"/>
      <c r="I62" s="160"/>
      <c r="J62" s="160"/>
      <c r="K62" s="160"/>
      <c r="L62" s="160"/>
      <c r="M62" s="4"/>
      <c r="N62" s="4"/>
      <c r="O62" s="4"/>
      <c r="P62" s="4"/>
    </row>
  </sheetData>
  <mergeCells count="21">
    <mergeCell ref="V9:V22"/>
    <mergeCell ref="W9:W22"/>
    <mergeCell ref="C23:W23"/>
    <mergeCell ref="P9:P22"/>
    <mergeCell ref="Q9:Q22"/>
    <mergeCell ref="R9:R22"/>
    <mergeCell ref="S9:S22"/>
    <mergeCell ref="T9:T22"/>
    <mergeCell ref="U9:U22"/>
    <mergeCell ref="J9:J19"/>
    <mergeCell ref="K9:K22"/>
    <mergeCell ref="L9:L22"/>
    <mergeCell ref="M9:M22"/>
    <mergeCell ref="N9:N22"/>
    <mergeCell ref="O9:O22"/>
    <mergeCell ref="D9:D22"/>
    <mergeCell ref="E9:E22"/>
    <mergeCell ref="F9:F22"/>
    <mergeCell ref="G9:G22"/>
    <mergeCell ref="H9:H22"/>
    <mergeCell ref="I9:I22"/>
  </mergeCells>
  <pageMargins left="0.7" right="0.7" top="0.78740157499999996" bottom="0.78740157499999996" header="0.3" footer="0.3"/>
  <pageSetup paperSize="9" scale="36" fitToHeight="0" orientation="landscape" horizontalDpi="4294967294" r:id="rId1"/>
  <headerFooter>
    <oddHeader>&amp;RPříloha č. 1</oddHeader>
  </headerFooter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5"/>
  <sheetViews>
    <sheetView view="pageBreakPreview" zoomScale="70" zoomScaleNormal="90" zoomScaleSheetLayoutView="70" workbookViewId="0">
      <selection sqref="A1:I1"/>
    </sheetView>
  </sheetViews>
  <sheetFormatPr defaultRowHeight="15"/>
  <cols>
    <col min="1" max="1" width="22.85546875" customWidth="1"/>
    <col min="2" max="4" width="17.7109375" customWidth="1"/>
    <col min="5" max="6" width="14.7109375" customWidth="1"/>
    <col min="7" max="7" width="15.7109375" customWidth="1"/>
    <col min="8" max="9" width="12.7109375" customWidth="1"/>
    <col min="12" max="12" width="10.42578125" bestFit="1" customWidth="1"/>
  </cols>
  <sheetData>
    <row r="1" spans="1:14" ht="30" customHeight="1" thickBot="1">
      <c r="A1" s="870" t="s">
        <v>539</v>
      </c>
      <c r="B1" s="871"/>
      <c r="C1" s="871"/>
      <c r="D1" s="871"/>
      <c r="E1" s="871"/>
      <c r="F1" s="871"/>
      <c r="G1" s="871"/>
      <c r="H1" s="871"/>
      <c r="I1" s="872"/>
    </row>
    <row r="2" spans="1:14" s="147" customFormat="1" ht="19.7" customHeight="1" thickBot="1">
      <c r="A2" s="873" t="s">
        <v>318</v>
      </c>
      <c r="B2" s="882" t="s">
        <v>50</v>
      </c>
      <c r="C2" s="883"/>
      <c r="D2" s="883"/>
      <c r="E2" s="883"/>
      <c r="F2" s="883"/>
      <c r="G2" s="883"/>
      <c r="H2" s="883"/>
      <c r="I2" s="884"/>
    </row>
    <row r="3" spans="1:14" s="147" customFormat="1" ht="19.7" customHeight="1" thickBot="1">
      <c r="A3" s="874"/>
      <c r="B3" s="888" t="s">
        <v>101</v>
      </c>
      <c r="C3" s="889"/>
      <c r="D3" s="889"/>
      <c r="E3" s="889"/>
      <c r="F3" s="889"/>
      <c r="G3" s="888" t="s">
        <v>96</v>
      </c>
      <c r="H3" s="889"/>
      <c r="I3" s="890"/>
    </row>
    <row r="4" spans="1:14" ht="76.5" customHeight="1" thickBot="1">
      <c r="A4" s="875"/>
      <c r="B4" s="233" t="s">
        <v>95</v>
      </c>
      <c r="C4" s="234" t="s">
        <v>319</v>
      </c>
      <c r="D4" s="235" t="s">
        <v>320</v>
      </c>
      <c r="E4" s="236" t="s">
        <v>94</v>
      </c>
      <c r="F4" s="110" t="s">
        <v>93</v>
      </c>
      <c r="G4" s="233" t="s">
        <v>95</v>
      </c>
      <c r="H4" s="110" t="s">
        <v>94</v>
      </c>
      <c r="I4" s="237" t="s">
        <v>93</v>
      </c>
    </row>
    <row r="5" spans="1:14" ht="20.25" customHeight="1">
      <c r="A5" s="238" t="s">
        <v>87</v>
      </c>
      <c r="B5" s="112">
        <v>8316.0239999999994</v>
      </c>
      <c r="C5" s="239">
        <v>1989.0930000000001</v>
      </c>
      <c r="D5" s="240">
        <f>+B5+C5</f>
        <v>10305.117</v>
      </c>
      <c r="E5" s="241">
        <v>244471.04800000001</v>
      </c>
      <c r="F5" s="111">
        <v>378610.37599999999</v>
      </c>
      <c r="G5" s="116">
        <v>3623</v>
      </c>
      <c r="H5" s="115">
        <v>46900</v>
      </c>
      <c r="I5" s="118">
        <v>104875</v>
      </c>
      <c r="L5" s="47"/>
      <c r="N5" s="152"/>
    </row>
    <row r="6" spans="1:14" ht="20.25" customHeight="1">
      <c r="A6" s="238" t="s">
        <v>3</v>
      </c>
      <c r="B6" s="112">
        <v>5062.6580000000004</v>
      </c>
      <c r="C6" s="239">
        <v>930.18700000000001</v>
      </c>
      <c r="D6" s="240">
        <f t="shared" ref="D6:D18" si="0">+B6+C6</f>
        <v>5992.8450000000003</v>
      </c>
      <c r="E6" s="242">
        <v>129024.564</v>
      </c>
      <c r="F6" s="111">
        <v>252407.46400000001</v>
      </c>
      <c r="G6" s="116">
        <v>2458</v>
      </c>
      <c r="H6" s="115">
        <v>32561</v>
      </c>
      <c r="I6" s="118">
        <v>69738</v>
      </c>
      <c r="L6" s="47"/>
      <c r="N6" s="152"/>
    </row>
    <row r="7" spans="1:14" ht="20.25" customHeight="1">
      <c r="A7" s="238" t="s">
        <v>11</v>
      </c>
      <c r="B7" s="112">
        <v>9660.2250000000004</v>
      </c>
      <c r="C7" s="239">
        <v>4727.4799999999996</v>
      </c>
      <c r="D7" s="240">
        <f t="shared" si="0"/>
        <v>14387.705</v>
      </c>
      <c r="E7" s="242">
        <v>246412.87484</v>
      </c>
      <c r="F7" s="111">
        <v>562467.41244999995</v>
      </c>
      <c r="G7" s="116">
        <v>7060</v>
      </c>
      <c r="H7" s="115">
        <v>65911</v>
      </c>
      <c r="I7" s="118">
        <v>136209</v>
      </c>
      <c r="L7" s="47"/>
      <c r="N7" s="152"/>
    </row>
    <row r="8" spans="1:14" ht="20.25" customHeight="1">
      <c r="A8" s="238" t="s">
        <v>5</v>
      </c>
      <c r="B8" s="112">
        <v>1435.624</v>
      </c>
      <c r="C8" s="239">
        <v>612.255</v>
      </c>
      <c r="D8" s="240">
        <f t="shared" si="0"/>
        <v>2047.8789999999999</v>
      </c>
      <c r="E8" s="242">
        <v>108864.024</v>
      </c>
      <c r="F8" s="111">
        <v>278009.04125000001</v>
      </c>
      <c r="G8" s="116">
        <v>1206</v>
      </c>
      <c r="H8" s="115">
        <v>30419</v>
      </c>
      <c r="I8" s="118">
        <v>70052</v>
      </c>
      <c r="L8" s="47"/>
      <c r="N8" s="152"/>
    </row>
    <row r="9" spans="1:14" ht="20.25" customHeight="1">
      <c r="A9" s="238" t="s">
        <v>8</v>
      </c>
      <c r="B9" s="112">
        <v>4344.2700000000004</v>
      </c>
      <c r="C9" s="239">
        <v>934.35699999999997</v>
      </c>
      <c r="D9" s="240">
        <f t="shared" si="0"/>
        <v>5278.6270000000004</v>
      </c>
      <c r="E9" s="242">
        <v>93451.180999999997</v>
      </c>
      <c r="F9" s="111">
        <v>248970.361</v>
      </c>
      <c r="G9" s="116">
        <v>2165</v>
      </c>
      <c r="H9" s="115">
        <v>25376</v>
      </c>
      <c r="I9" s="118">
        <v>63713</v>
      </c>
      <c r="L9" s="47"/>
      <c r="N9" s="152"/>
    </row>
    <row r="10" spans="1:14" ht="20.25" customHeight="1">
      <c r="A10" s="238" t="s">
        <v>7</v>
      </c>
      <c r="B10" s="112">
        <v>2796.4430000000002</v>
      </c>
      <c r="C10" s="239">
        <v>1163.1400000000001</v>
      </c>
      <c r="D10" s="240">
        <f t="shared" si="0"/>
        <v>3959.5830000000005</v>
      </c>
      <c r="E10" s="242">
        <v>126683.77099999999</v>
      </c>
      <c r="F10" s="111">
        <v>286172.45153000002</v>
      </c>
      <c r="G10" s="116">
        <v>2098</v>
      </c>
      <c r="H10" s="115">
        <v>32649</v>
      </c>
      <c r="I10" s="118">
        <v>76407</v>
      </c>
      <c r="L10" s="47"/>
      <c r="N10" s="152"/>
    </row>
    <row r="11" spans="1:14" ht="20.25" customHeight="1">
      <c r="A11" s="238" t="s">
        <v>14</v>
      </c>
      <c r="B11" s="112">
        <v>12220.165999999999</v>
      </c>
      <c r="C11" s="239">
        <v>3365.5540000000001</v>
      </c>
      <c r="D11" s="240">
        <f t="shared" si="0"/>
        <v>15585.72</v>
      </c>
      <c r="E11" s="242">
        <v>736774.92799999996</v>
      </c>
      <c r="F11" s="111">
        <v>1340662.659</v>
      </c>
      <c r="G11" s="116">
        <v>8590</v>
      </c>
      <c r="H11" s="115">
        <v>204855</v>
      </c>
      <c r="I11" s="118">
        <v>333970</v>
      </c>
      <c r="L11" s="47"/>
      <c r="N11" s="152"/>
    </row>
    <row r="12" spans="1:14" ht="20.25" customHeight="1">
      <c r="A12" s="238" t="s">
        <v>12</v>
      </c>
      <c r="B12" s="112">
        <v>22767.649000000001</v>
      </c>
      <c r="C12" s="239">
        <v>2176.73081</v>
      </c>
      <c r="D12" s="240">
        <f t="shared" si="0"/>
        <v>24944.379810000002</v>
      </c>
      <c r="E12" s="242">
        <v>235789.21900000001</v>
      </c>
      <c r="F12" s="111">
        <v>472968.17515999998</v>
      </c>
      <c r="G12" s="116">
        <v>10777</v>
      </c>
      <c r="H12" s="115">
        <v>59443</v>
      </c>
      <c r="I12" s="118">
        <v>121645</v>
      </c>
      <c r="L12" s="47"/>
      <c r="N12" s="152"/>
    </row>
    <row r="13" spans="1:14" ht="20.25" customHeight="1">
      <c r="A13" s="238" t="s">
        <v>9</v>
      </c>
      <c r="B13" s="112">
        <v>2479.819</v>
      </c>
      <c r="C13" s="239">
        <v>1249.0719999999999</v>
      </c>
      <c r="D13" s="240">
        <f t="shared" si="0"/>
        <v>3728.8909999999996</v>
      </c>
      <c r="E13" s="242">
        <v>59910.35</v>
      </c>
      <c r="F13" s="111">
        <v>208612.06899999999</v>
      </c>
      <c r="G13" s="116">
        <v>1713</v>
      </c>
      <c r="H13" s="115">
        <v>18212</v>
      </c>
      <c r="I13" s="118">
        <v>56433</v>
      </c>
      <c r="L13" s="47"/>
      <c r="N13" s="152"/>
    </row>
    <row r="14" spans="1:14" ht="20.25" customHeight="1">
      <c r="A14" s="238" t="s">
        <v>4</v>
      </c>
      <c r="B14" s="112">
        <v>4117.2240300000003</v>
      </c>
      <c r="C14" s="239">
        <v>610.10799999999995</v>
      </c>
      <c r="D14" s="240">
        <f t="shared" si="0"/>
        <v>4727.3320300000005</v>
      </c>
      <c r="E14" s="242">
        <v>85889.277000000002</v>
      </c>
      <c r="F14" s="111">
        <v>193551.72657999999</v>
      </c>
      <c r="G14" s="116">
        <v>1827</v>
      </c>
      <c r="H14" s="115">
        <v>20166</v>
      </c>
      <c r="I14" s="118">
        <v>52015</v>
      </c>
      <c r="L14" s="47"/>
      <c r="N14" s="152"/>
    </row>
    <row r="15" spans="1:14" ht="20.25" customHeight="1">
      <c r="A15" s="238" t="s">
        <v>2</v>
      </c>
      <c r="B15" s="112">
        <v>5144.1270000000004</v>
      </c>
      <c r="C15" s="239">
        <v>1785.8579999999999</v>
      </c>
      <c r="D15" s="240">
        <f t="shared" si="0"/>
        <v>6929.9850000000006</v>
      </c>
      <c r="E15" s="242">
        <v>285547.57536000002</v>
      </c>
      <c r="F15" s="111">
        <v>493552.48090000002</v>
      </c>
      <c r="G15" s="116">
        <v>3390</v>
      </c>
      <c r="H15" s="115">
        <v>59163</v>
      </c>
      <c r="I15" s="118">
        <v>127638</v>
      </c>
      <c r="L15" s="47"/>
      <c r="N15" s="152"/>
    </row>
    <row r="16" spans="1:14" ht="20.25" customHeight="1">
      <c r="A16" s="238" t="s">
        <v>6</v>
      </c>
      <c r="B16" s="112">
        <v>7916.6030000000001</v>
      </c>
      <c r="C16" s="239">
        <v>2736.8049999999998</v>
      </c>
      <c r="D16" s="240">
        <f t="shared" si="0"/>
        <v>10653.407999999999</v>
      </c>
      <c r="E16" s="242">
        <v>416641.71242</v>
      </c>
      <c r="F16" s="111">
        <v>1156878.67407</v>
      </c>
      <c r="G16" s="116">
        <v>6283</v>
      </c>
      <c r="H16" s="115">
        <v>128386</v>
      </c>
      <c r="I16" s="118">
        <v>279657</v>
      </c>
      <c r="L16" s="47"/>
      <c r="N16" s="152"/>
    </row>
    <row r="17" spans="1:14" ht="20.25" customHeight="1">
      <c r="A17" s="238" t="s">
        <v>10</v>
      </c>
      <c r="B17" s="112">
        <v>1718.0930000000001</v>
      </c>
      <c r="C17" s="239">
        <v>360.47500000000002</v>
      </c>
      <c r="D17" s="240">
        <f t="shared" si="0"/>
        <v>2078.5680000000002</v>
      </c>
      <c r="E17" s="242">
        <v>53593.673999999999</v>
      </c>
      <c r="F17" s="111">
        <v>140866.41500000001</v>
      </c>
      <c r="G17" s="116">
        <v>822</v>
      </c>
      <c r="H17" s="115">
        <v>15530</v>
      </c>
      <c r="I17" s="118">
        <v>41193</v>
      </c>
      <c r="L17" s="47"/>
      <c r="N17" s="152"/>
    </row>
    <row r="18" spans="1:14" ht="20.25" customHeight="1" thickBot="1">
      <c r="A18" s="238" t="s">
        <v>13</v>
      </c>
      <c r="B18" s="112">
        <v>4744.9120000000003</v>
      </c>
      <c r="C18" s="239">
        <v>1406.6769999999999</v>
      </c>
      <c r="D18" s="240">
        <f t="shared" si="0"/>
        <v>6151.5889999999999</v>
      </c>
      <c r="E18" s="242">
        <v>93717.933999999994</v>
      </c>
      <c r="F18" s="111">
        <v>207599.63800000001</v>
      </c>
      <c r="G18" s="116">
        <v>3203</v>
      </c>
      <c r="H18" s="243">
        <v>29223</v>
      </c>
      <c r="I18" s="118">
        <v>67815</v>
      </c>
      <c r="L18" s="47"/>
      <c r="N18" s="152"/>
    </row>
    <row r="19" spans="1:14" ht="20.25" customHeight="1" thickBot="1">
      <c r="A19" s="244" t="s">
        <v>88</v>
      </c>
      <c r="B19" s="231">
        <f>SUM(B5:B18)</f>
        <v>92723.837029999981</v>
      </c>
      <c r="C19" s="245">
        <f>SUM(C5:C18)</f>
        <v>24047.791809999999</v>
      </c>
      <c r="D19" s="246">
        <f>SUM(D5:D18)</f>
        <v>116771.62884000002</v>
      </c>
      <c r="E19" s="247">
        <f>SUM(E5:E18)</f>
        <v>2916772.1326200003</v>
      </c>
      <c r="F19" s="114">
        <f>SUM(F5:F18)</f>
        <v>6221328.9439399997</v>
      </c>
      <c r="G19" s="120">
        <v>55215</v>
      </c>
      <c r="H19" s="119">
        <v>768794</v>
      </c>
      <c r="I19" s="121">
        <v>1601360</v>
      </c>
    </row>
    <row r="20" spans="1:14">
      <c r="A20" s="149" t="s">
        <v>177</v>
      </c>
      <c r="B20" s="47"/>
      <c r="C20" s="47"/>
      <c r="D20" s="47"/>
      <c r="E20" s="47"/>
      <c r="F20" s="47"/>
    </row>
    <row r="21" spans="1:14">
      <c r="B21" s="47"/>
      <c r="C21" s="47"/>
      <c r="D21" s="47"/>
    </row>
    <row r="22" spans="1:14">
      <c r="B22" s="47"/>
      <c r="C22" s="47"/>
      <c r="D22" s="47"/>
    </row>
    <row r="23" spans="1:14">
      <c r="B23" s="47"/>
      <c r="C23" s="47"/>
      <c r="D23" s="47"/>
    </row>
    <row r="24" spans="1:14">
      <c r="B24" s="47"/>
      <c r="C24" s="47"/>
      <c r="D24" s="47"/>
    </row>
    <row r="25" spans="1:14">
      <c r="B25" s="47"/>
      <c r="C25" s="47"/>
      <c r="D25" s="47"/>
    </row>
    <row r="26" spans="1:14">
      <c r="B26" s="47"/>
      <c r="C26" s="47"/>
      <c r="D26" s="47"/>
    </row>
    <row r="27" spans="1:14">
      <c r="B27" s="47"/>
      <c r="C27" s="47"/>
      <c r="D27" s="47"/>
    </row>
    <row r="28" spans="1:14">
      <c r="B28" s="47"/>
      <c r="C28" s="47"/>
      <c r="D28" s="47"/>
    </row>
    <row r="29" spans="1:14">
      <c r="B29" s="47"/>
      <c r="C29" s="47"/>
      <c r="D29" s="47"/>
    </row>
    <row r="30" spans="1:14">
      <c r="B30" s="47"/>
      <c r="C30" s="47"/>
      <c r="D30" s="47"/>
    </row>
    <row r="31" spans="1:14">
      <c r="B31" s="47"/>
      <c r="C31" s="47"/>
      <c r="D31" s="47"/>
    </row>
    <row r="32" spans="1:14">
      <c r="B32" s="47"/>
      <c r="C32" s="47"/>
      <c r="D32" s="47"/>
    </row>
    <row r="33" spans="2:4">
      <c r="B33" s="47"/>
      <c r="C33" s="47"/>
      <c r="D33" s="47"/>
    </row>
    <row r="34" spans="2:4">
      <c r="B34" s="47"/>
      <c r="C34" s="47"/>
      <c r="D34" s="47"/>
    </row>
    <row r="35" spans="2:4">
      <c r="B35" s="47"/>
      <c r="C35" s="47"/>
      <c r="D35" s="47"/>
    </row>
  </sheetData>
  <mergeCells count="5">
    <mergeCell ref="A1:I1"/>
    <mergeCell ref="A2:A4"/>
    <mergeCell ref="B2:I2"/>
    <mergeCell ref="B3:F3"/>
    <mergeCell ref="G3:I3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97" fitToHeight="0" orientation="landscape" horizontalDpi="4294967295" verticalDpi="300" r:id="rId1"/>
  <headerFooter>
    <oddHeader>&amp;RPříloha č. 13e</oddHead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view="pageBreakPreview" zoomScale="70" zoomScaleNormal="80" zoomScaleSheetLayoutView="70" workbookViewId="0">
      <selection sqref="A1:F1"/>
    </sheetView>
  </sheetViews>
  <sheetFormatPr defaultRowHeight="15"/>
  <cols>
    <col min="1" max="2" width="28.85546875" customWidth="1"/>
    <col min="3" max="3" width="24.28515625" customWidth="1"/>
    <col min="5" max="5" width="30.140625" customWidth="1"/>
    <col min="6" max="6" width="25.5703125" customWidth="1"/>
  </cols>
  <sheetData>
    <row r="1" spans="1:6" ht="49.5" customHeight="1" thickBot="1">
      <c r="A1" s="891" t="s">
        <v>549</v>
      </c>
      <c r="B1" s="892"/>
      <c r="C1" s="892"/>
      <c r="D1" s="892"/>
      <c r="E1" s="892"/>
      <c r="F1" s="893"/>
    </row>
    <row r="2" spans="1:6" ht="15" customHeight="1" thickBot="1">
      <c r="A2" s="518" t="s">
        <v>522</v>
      </c>
      <c r="B2" s="519"/>
      <c r="C2" s="519"/>
      <c r="D2" s="499"/>
      <c r="E2" s="499" t="s">
        <v>522</v>
      </c>
      <c r="F2" s="499"/>
    </row>
    <row r="3" spans="1:6" ht="15" customHeight="1">
      <c r="A3" s="894" t="s">
        <v>523</v>
      </c>
      <c r="B3" s="897" t="s">
        <v>96</v>
      </c>
      <c r="C3" s="900" t="s">
        <v>524</v>
      </c>
      <c r="D3" s="499"/>
      <c r="E3" s="549"/>
      <c r="F3" s="900" t="s">
        <v>298</v>
      </c>
    </row>
    <row r="4" spans="1:6" ht="15.75" customHeight="1">
      <c r="A4" s="895"/>
      <c r="B4" s="898"/>
      <c r="C4" s="901"/>
      <c r="D4" s="499"/>
      <c r="E4" s="550" t="s">
        <v>299</v>
      </c>
      <c r="F4" s="901"/>
    </row>
    <row r="5" spans="1:6" ht="20.100000000000001" customHeight="1" thickBot="1">
      <c r="A5" s="896"/>
      <c r="B5" s="899"/>
      <c r="C5" s="902"/>
      <c r="D5" s="499"/>
      <c r="E5" s="551"/>
      <c r="F5" s="902"/>
    </row>
    <row r="6" spans="1:6" ht="20.100000000000001" customHeight="1">
      <c r="A6" s="520" t="s">
        <v>323</v>
      </c>
      <c r="B6" s="521">
        <v>114</v>
      </c>
      <c r="C6" s="522">
        <v>72304000</v>
      </c>
      <c r="D6" s="499"/>
      <c r="E6" s="520" t="s">
        <v>323</v>
      </c>
      <c r="F6" s="523">
        <v>71164000</v>
      </c>
    </row>
    <row r="7" spans="1:6" ht="20.100000000000001" customHeight="1">
      <c r="A7" s="524" t="s">
        <v>300</v>
      </c>
      <c r="B7" s="525">
        <v>92</v>
      </c>
      <c r="C7" s="526">
        <v>48508000</v>
      </c>
      <c r="D7" s="499"/>
      <c r="E7" s="524" t="s">
        <v>300</v>
      </c>
      <c r="F7" s="527">
        <v>47664000</v>
      </c>
    </row>
    <row r="8" spans="1:6" ht="20.100000000000001" customHeight="1">
      <c r="A8" s="524" t="s">
        <v>301</v>
      </c>
      <c r="B8" s="525">
        <v>67</v>
      </c>
      <c r="C8" s="526">
        <v>27368000</v>
      </c>
      <c r="D8" s="499"/>
      <c r="E8" s="524" t="s">
        <v>301</v>
      </c>
      <c r="F8" s="527">
        <v>25744000</v>
      </c>
    </row>
    <row r="9" spans="1:6" ht="20.100000000000001" customHeight="1">
      <c r="A9" s="524" t="s">
        <v>302</v>
      </c>
      <c r="B9" s="525">
        <v>61</v>
      </c>
      <c r="C9" s="526">
        <v>23696000</v>
      </c>
      <c r="D9" s="499"/>
      <c r="E9" s="524" t="s">
        <v>302</v>
      </c>
      <c r="F9" s="527">
        <v>22952000</v>
      </c>
    </row>
    <row r="10" spans="1:6" ht="20.100000000000001" customHeight="1">
      <c r="A10" s="524" t="s">
        <v>303</v>
      </c>
      <c r="B10" s="525">
        <v>55</v>
      </c>
      <c r="C10" s="526">
        <v>19664000</v>
      </c>
      <c r="D10" s="499"/>
      <c r="E10" s="524" t="s">
        <v>303</v>
      </c>
      <c r="F10" s="527">
        <v>18848000</v>
      </c>
    </row>
    <row r="11" spans="1:6" ht="20.100000000000001" customHeight="1">
      <c r="A11" s="524" t="s">
        <v>304</v>
      </c>
      <c r="B11" s="525">
        <v>36</v>
      </c>
      <c r="C11" s="526">
        <v>20888000</v>
      </c>
      <c r="D11" s="499"/>
      <c r="E11" s="524" t="s">
        <v>304</v>
      </c>
      <c r="F11" s="527">
        <v>20592000</v>
      </c>
    </row>
    <row r="12" spans="1:6" ht="20.100000000000001" customHeight="1">
      <c r="A12" s="524" t="s">
        <v>305</v>
      </c>
      <c r="B12" s="525">
        <v>47</v>
      </c>
      <c r="C12" s="526">
        <v>25304000</v>
      </c>
      <c r="D12" s="499"/>
      <c r="E12" s="524" t="s">
        <v>305</v>
      </c>
      <c r="F12" s="527">
        <v>23224000</v>
      </c>
    </row>
    <row r="13" spans="1:6" ht="20.100000000000001" customHeight="1">
      <c r="A13" s="524" t="s">
        <v>306</v>
      </c>
      <c r="B13" s="525">
        <v>69</v>
      </c>
      <c r="C13" s="526">
        <v>21892000</v>
      </c>
      <c r="D13" s="499"/>
      <c r="E13" s="524" t="s">
        <v>306</v>
      </c>
      <c r="F13" s="527">
        <v>20900000</v>
      </c>
    </row>
    <row r="14" spans="1:6" ht="20.100000000000001" customHeight="1">
      <c r="A14" s="524" t="s">
        <v>307</v>
      </c>
      <c r="B14" s="525">
        <v>152</v>
      </c>
      <c r="C14" s="526">
        <v>88532000</v>
      </c>
      <c r="D14" s="499"/>
      <c r="E14" s="524" t="s">
        <v>307</v>
      </c>
      <c r="F14" s="527">
        <v>90216000</v>
      </c>
    </row>
    <row r="15" spans="1:6" ht="20.100000000000001" customHeight="1">
      <c r="A15" s="524" t="s">
        <v>308</v>
      </c>
      <c r="B15" s="525">
        <v>80</v>
      </c>
      <c r="C15" s="526">
        <v>25964000</v>
      </c>
      <c r="D15" s="499"/>
      <c r="E15" s="524" t="s">
        <v>308</v>
      </c>
      <c r="F15" s="527">
        <v>24544000</v>
      </c>
    </row>
    <row r="16" spans="1:6" ht="20.100000000000001" customHeight="1">
      <c r="A16" s="524" t="s">
        <v>309</v>
      </c>
      <c r="B16" s="525">
        <v>40</v>
      </c>
      <c r="C16" s="526">
        <v>25232000</v>
      </c>
      <c r="D16" s="499"/>
      <c r="E16" s="524" t="s">
        <v>309</v>
      </c>
      <c r="F16" s="527">
        <v>25024000</v>
      </c>
    </row>
    <row r="17" spans="1:6" ht="20.100000000000001" customHeight="1">
      <c r="A17" s="524" t="s">
        <v>311</v>
      </c>
      <c r="B17" s="525">
        <v>132</v>
      </c>
      <c r="C17" s="526">
        <v>59720000</v>
      </c>
      <c r="D17" s="499"/>
      <c r="E17" s="524" t="s">
        <v>311</v>
      </c>
      <c r="F17" s="527">
        <v>57152000</v>
      </c>
    </row>
    <row r="18" spans="1:6" ht="20.100000000000001" customHeight="1">
      <c r="A18" s="524" t="s">
        <v>513</v>
      </c>
      <c r="B18" s="525">
        <v>107</v>
      </c>
      <c r="C18" s="526">
        <v>49860000</v>
      </c>
      <c r="D18" s="499"/>
      <c r="E18" s="524" t="s">
        <v>513</v>
      </c>
      <c r="F18" s="527">
        <v>48964000</v>
      </c>
    </row>
    <row r="19" spans="1:6" ht="20.100000000000001" customHeight="1" thickBot="1">
      <c r="A19" s="528" t="s">
        <v>313</v>
      </c>
      <c r="B19" s="529">
        <v>64</v>
      </c>
      <c r="C19" s="530">
        <v>25408000</v>
      </c>
      <c r="D19" s="499"/>
      <c r="E19" s="528" t="s">
        <v>313</v>
      </c>
      <c r="F19" s="531">
        <v>24484000</v>
      </c>
    </row>
    <row r="20" spans="1:6" ht="15" customHeight="1" thickBot="1">
      <c r="A20" s="552" t="s">
        <v>525</v>
      </c>
      <c r="B20" s="553">
        <f>SUM(B6:B19)</f>
        <v>1116</v>
      </c>
      <c r="C20" s="554">
        <f>SUM(C6:C19)</f>
        <v>534340000</v>
      </c>
      <c r="D20" s="499"/>
      <c r="E20" s="555" t="s">
        <v>314</v>
      </c>
      <c r="F20" s="556">
        <f>SUM(F6:F19)</f>
        <v>521472000</v>
      </c>
    </row>
    <row r="21" spans="1:6">
      <c r="A21" s="500" t="s">
        <v>526</v>
      </c>
      <c r="B21" s="499"/>
      <c r="C21" s="499"/>
      <c r="D21" s="499"/>
      <c r="E21" s="500" t="s">
        <v>315</v>
      </c>
      <c r="F21" s="499"/>
    </row>
  </sheetData>
  <mergeCells count="5">
    <mergeCell ref="A1:F1"/>
    <mergeCell ref="A3:A5"/>
    <mergeCell ref="B3:B5"/>
    <mergeCell ref="C3:C5"/>
    <mergeCell ref="F3:F5"/>
  </mergeCells>
  <pageMargins left="0.70866141732283472" right="0.70866141732283472" top="0.78740157480314965" bottom="0.78740157480314965" header="0.31496062992125984" footer="0.31496062992125984"/>
  <pageSetup paperSize="9" scale="65" orientation="landscape" horizontalDpi="4294967295" r:id="rId1"/>
  <headerFooter>
    <oddHeader>&amp;RPříloha č. 14</oddHeader>
  </headerFooter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8"/>
  <sheetViews>
    <sheetView view="pageBreakPreview" zoomScale="70" zoomScaleNormal="80" zoomScaleSheetLayoutView="70" workbookViewId="0">
      <selection sqref="A1:B2"/>
    </sheetView>
  </sheetViews>
  <sheetFormatPr defaultColWidth="9.140625" defaultRowHeight="15.75"/>
  <cols>
    <col min="1" max="1" width="27.5703125" style="49" customWidth="1"/>
    <col min="2" max="2" width="15" style="49" customWidth="1"/>
    <col min="3" max="4" width="9.140625" style="49"/>
    <col min="5" max="5" width="9.85546875" style="49" customWidth="1"/>
    <col min="6" max="16384" width="9.140625" style="49"/>
  </cols>
  <sheetData>
    <row r="1" spans="1:15" ht="16.5" customHeight="1">
      <c r="A1" s="903" t="s">
        <v>551</v>
      </c>
      <c r="B1" s="904"/>
    </row>
    <row r="2" spans="1:15" ht="19.5" customHeight="1" thickBot="1">
      <c r="A2" s="905"/>
      <c r="B2" s="906"/>
    </row>
    <row r="3" spans="1:15" ht="43.5" customHeight="1" thickBot="1">
      <c r="A3" s="565" t="s">
        <v>367</v>
      </c>
      <c r="B3" s="565" t="s">
        <v>552</v>
      </c>
    </row>
    <row r="4" spans="1:15" ht="19.5" customHeight="1">
      <c r="A4" s="566" t="s">
        <v>1</v>
      </c>
      <c r="B4" s="567">
        <v>1.8</v>
      </c>
      <c r="K4" s="476"/>
      <c r="O4" s="476"/>
    </row>
    <row r="5" spans="1:15" ht="19.5" customHeight="1">
      <c r="A5" s="566" t="s">
        <v>368</v>
      </c>
      <c r="B5" s="567">
        <v>2.5</v>
      </c>
      <c r="K5" s="476"/>
      <c r="O5" s="476"/>
    </row>
    <row r="6" spans="1:15" ht="19.5" customHeight="1">
      <c r="A6" s="566" t="s">
        <v>369</v>
      </c>
      <c r="B6" s="567">
        <v>2.5</v>
      </c>
      <c r="K6" s="476"/>
      <c r="O6" s="476"/>
    </row>
    <row r="7" spans="1:15" ht="19.5" customHeight="1">
      <c r="A7" s="566" t="s">
        <v>475</v>
      </c>
      <c r="B7" s="567">
        <v>0.9</v>
      </c>
      <c r="K7" s="476"/>
      <c r="O7" s="476"/>
    </row>
    <row r="8" spans="1:15" ht="19.5" customHeight="1">
      <c r="A8" s="566" t="s">
        <v>371</v>
      </c>
      <c r="B8" s="567">
        <v>2.2000000000000002</v>
      </c>
      <c r="K8" s="476"/>
      <c r="O8" s="476"/>
    </row>
    <row r="9" spans="1:15" ht="19.5" customHeight="1">
      <c r="A9" s="566" t="s">
        <v>553</v>
      </c>
      <c r="B9" s="567">
        <v>1.2</v>
      </c>
      <c r="K9" s="476"/>
      <c r="O9" s="476"/>
    </row>
    <row r="10" spans="1:15" ht="19.5" customHeight="1">
      <c r="A10" s="566" t="s">
        <v>372</v>
      </c>
      <c r="B10" s="567">
        <v>1</v>
      </c>
      <c r="K10" s="476"/>
      <c r="O10" s="476"/>
    </row>
    <row r="11" spans="1:15" ht="19.5" customHeight="1">
      <c r="A11" s="566" t="s">
        <v>373</v>
      </c>
      <c r="B11" s="567">
        <v>1.9</v>
      </c>
      <c r="K11" s="476"/>
      <c r="O11" s="476"/>
    </row>
    <row r="12" spans="1:15" ht="19.5" customHeight="1">
      <c r="A12" s="566" t="s">
        <v>374</v>
      </c>
      <c r="B12" s="567">
        <v>17.399999999999999</v>
      </c>
      <c r="K12" s="476"/>
      <c r="O12" s="476"/>
    </row>
    <row r="13" spans="1:15" ht="19.5" customHeight="1">
      <c r="A13" s="566" t="s">
        <v>375</v>
      </c>
      <c r="B13" s="567">
        <v>1.1000000000000001</v>
      </c>
      <c r="K13" s="476"/>
      <c r="O13" s="476"/>
    </row>
    <row r="14" spans="1:15" ht="19.5" customHeight="1">
      <c r="A14" s="566" t="s">
        <v>376</v>
      </c>
      <c r="B14" s="567">
        <v>1.1000000000000001</v>
      </c>
      <c r="K14" s="476"/>
      <c r="O14" s="476"/>
    </row>
    <row r="15" spans="1:15" ht="19.5" customHeight="1">
      <c r="A15" s="566" t="s">
        <v>377</v>
      </c>
      <c r="B15" s="567">
        <v>5.0999999999999996</v>
      </c>
      <c r="K15" s="476"/>
      <c r="O15" s="476"/>
    </row>
    <row r="16" spans="1:15" ht="19.5" customHeight="1">
      <c r="A16" s="566" t="s">
        <v>378</v>
      </c>
      <c r="B16" s="567">
        <v>7.1</v>
      </c>
      <c r="K16" s="476"/>
      <c r="O16" s="476"/>
    </row>
    <row r="17" spans="1:15" ht="19.5" customHeight="1" thickBot="1">
      <c r="A17" s="566" t="s">
        <v>379</v>
      </c>
      <c r="B17" s="567">
        <v>4.4000000000000004</v>
      </c>
      <c r="K17" s="476"/>
      <c r="O17" s="476"/>
    </row>
    <row r="18" spans="1:15" ht="19.5" customHeight="1" thickBot="1">
      <c r="A18" s="568" t="s">
        <v>380</v>
      </c>
      <c r="B18" s="569">
        <f>SUM(B4:B17)</f>
        <v>50.2</v>
      </c>
    </row>
    <row r="19" spans="1:15">
      <c r="A19" s="477"/>
      <c r="B19" s="477"/>
    </row>
    <row r="20" spans="1:15" ht="18" customHeight="1" thickBot="1"/>
    <row r="21" spans="1:15" ht="18" customHeight="1">
      <c r="A21" s="903" t="s">
        <v>554</v>
      </c>
      <c r="B21" s="904"/>
    </row>
    <row r="22" spans="1:15" ht="19.5" customHeight="1" thickBot="1">
      <c r="A22" s="905"/>
      <c r="B22" s="906"/>
    </row>
    <row r="23" spans="1:15" ht="43.5" customHeight="1" thickBot="1">
      <c r="A23" s="565" t="s">
        <v>367</v>
      </c>
      <c r="B23" s="565" t="s">
        <v>552</v>
      </c>
    </row>
    <row r="24" spans="1:15" ht="19.5" customHeight="1">
      <c r="A24" s="566" t="s">
        <v>1</v>
      </c>
      <c r="B24" s="478">
        <v>0.8</v>
      </c>
    </row>
    <row r="25" spans="1:15" ht="19.5" customHeight="1">
      <c r="A25" s="566" t="s">
        <v>368</v>
      </c>
      <c r="B25" s="478">
        <v>1.1000000000000001</v>
      </c>
    </row>
    <row r="26" spans="1:15" ht="19.5" customHeight="1">
      <c r="A26" s="566" t="s">
        <v>369</v>
      </c>
      <c r="B26" s="478">
        <v>1.4</v>
      </c>
    </row>
    <row r="27" spans="1:15" ht="19.5" customHeight="1">
      <c r="A27" s="566" t="s">
        <v>370</v>
      </c>
      <c r="B27" s="478">
        <v>0.4</v>
      </c>
    </row>
    <row r="28" spans="1:15" ht="19.5" customHeight="1">
      <c r="A28" s="566" t="s">
        <v>371</v>
      </c>
      <c r="B28" s="478">
        <v>1.1000000000000001</v>
      </c>
    </row>
    <row r="29" spans="1:15" ht="19.5" customHeight="1">
      <c r="A29" s="566" t="s">
        <v>555</v>
      </c>
      <c r="B29" s="478">
        <v>0.7</v>
      </c>
    </row>
    <row r="30" spans="1:15" ht="19.5" customHeight="1">
      <c r="A30" s="566" t="s">
        <v>372</v>
      </c>
      <c r="B30" s="478">
        <v>0.3</v>
      </c>
    </row>
    <row r="31" spans="1:15" ht="19.5" customHeight="1">
      <c r="A31" s="566" t="s">
        <v>373</v>
      </c>
      <c r="B31" s="478">
        <v>1</v>
      </c>
    </row>
    <row r="32" spans="1:15" ht="19.5" customHeight="1">
      <c r="A32" s="566" t="s">
        <v>374</v>
      </c>
      <c r="B32" s="478">
        <v>12.6</v>
      </c>
    </row>
    <row r="33" spans="1:2" ht="19.5" customHeight="1">
      <c r="A33" s="566" t="s">
        <v>375</v>
      </c>
      <c r="B33" s="478">
        <v>0.5</v>
      </c>
    </row>
    <row r="34" spans="1:2" ht="19.5" customHeight="1">
      <c r="A34" s="566" t="s">
        <v>376</v>
      </c>
      <c r="B34" s="478">
        <v>0.4</v>
      </c>
    </row>
    <row r="35" spans="1:2" ht="19.5" customHeight="1">
      <c r="A35" s="566" t="s">
        <v>377</v>
      </c>
      <c r="B35" s="478">
        <v>2.5</v>
      </c>
    </row>
    <row r="36" spans="1:2" ht="19.5" customHeight="1">
      <c r="A36" s="566" t="s">
        <v>378</v>
      </c>
      <c r="B36" s="478">
        <v>3</v>
      </c>
    </row>
    <row r="37" spans="1:2" ht="19.5" customHeight="1" thickBot="1">
      <c r="A37" s="566" t="s">
        <v>379</v>
      </c>
      <c r="B37" s="478">
        <v>2.8</v>
      </c>
    </row>
    <row r="38" spans="1:2" ht="19.5" customHeight="1" thickBot="1">
      <c r="A38" s="568" t="s">
        <v>380</v>
      </c>
      <c r="B38" s="569">
        <f>SUM(B24:B37)</f>
        <v>28.599999999999998</v>
      </c>
    </row>
  </sheetData>
  <mergeCells count="2">
    <mergeCell ref="A1:B2"/>
    <mergeCell ref="A21:B22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97" orientation="portrait" horizontalDpi="4294967294" r:id="rId1"/>
  <headerFooter>
    <oddHeader xml:space="preserve">&amp;RPříloha č. 15
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O37"/>
  <sheetViews>
    <sheetView view="pageBreakPreview" zoomScale="90" zoomScaleNormal="90" zoomScaleSheetLayoutView="90" workbookViewId="0">
      <selection activeCell="A2" sqref="A2:G2"/>
    </sheetView>
  </sheetViews>
  <sheetFormatPr defaultRowHeight="15"/>
  <cols>
    <col min="1" max="1" width="77.140625" customWidth="1"/>
    <col min="2" max="2" width="21" customWidth="1"/>
    <col min="3" max="3" width="19.7109375" customWidth="1"/>
    <col min="4" max="5" width="15.7109375" customWidth="1"/>
    <col min="6" max="6" width="26.5703125" customWidth="1"/>
    <col min="7" max="7" width="22.7109375" customWidth="1"/>
    <col min="9" max="9" width="12.28515625" bestFit="1" customWidth="1"/>
  </cols>
  <sheetData>
    <row r="1" spans="1:15" ht="20.25">
      <c r="A1" s="375"/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  <c r="N1" s="375"/>
      <c r="O1" s="375"/>
    </row>
    <row r="2" spans="1:15" ht="21" thickBot="1">
      <c r="A2" s="668" t="s">
        <v>527</v>
      </c>
      <c r="B2" s="668"/>
      <c r="C2" s="668"/>
      <c r="D2" s="668"/>
      <c r="E2" s="668"/>
      <c r="F2" s="668"/>
      <c r="G2" s="668"/>
      <c r="H2" s="375"/>
      <c r="I2" s="375"/>
      <c r="J2" s="375"/>
      <c r="K2" s="375"/>
      <c r="L2" s="375"/>
      <c r="M2" s="375"/>
      <c r="N2" s="375"/>
      <c r="O2" s="375"/>
    </row>
    <row r="3" spans="1:15">
      <c r="A3" s="662" t="s">
        <v>42</v>
      </c>
      <c r="B3" s="664" t="s">
        <v>110</v>
      </c>
      <c r="C3" s="666" t="s">
        <v>111</v>
      </c>
      <c r="D3" s="666" t="s">
        <v>211</v>
      </c>
      <c r="E3" s="376"/>
      <c r="F3" s="377"/>
      <c r="G3" s="660" t="s">
        <v>528</v>
      </c>
    </row>
    <row r="4" spans="1:15">
      <c r="A4" s="663"/>
      <c r="B4" s="665"/>
      <c r="C4" s="667"/>
      <c r="D4" s="667"/>
      <c r="E4" s="378" t="s">
        <v>461</v>
      </c>
      <c r="F4" s="379" t="s">
        <v>135</v>
      </c>
      <c r="G4" s="661"/>
    </row>
    <row r="5" spans="1:15" ht="45" customHeight="1" thickBot="1">
      <c r="A5" s="663"/>
      <c r="B5" s="665"/>
      <c r="C5" s="667"/>
      <c r="D5" s="667"/>
      <c r="E5" s="378"/>
      <c r="F5" s="380"/>
      <c r="G5" s="661"/>
    </row>
    <row r="6" spans="1:15" s="1" customFormat="1" ht="12.75">
      <c r="A6" s="381" t="s">
        <v>43</v>
      </c>
      <c r="B6" s="382"/>
      <c r="C6" s="383"/>
      <c r="D6" s="384"/>
      <c r="E6" s="385"/>
      <c r="F6" s="386"/>
      <c r="G6" s="387"/>
    </row>
    <row r="7" spans="1:15" s="1" customFormat="1" ht="12.75">
      <c r="A7" s="388" t="s">
        <v>462</v>
      </c>
      <c r="B7" s="532">
        <f>B10+B11</f>
        <v>8037837346</v>
      </c>
      <c r="C7" s="533"/>
      <c r="D7" s="534">
        <v>51814.96</v>
      </c>
      <c r="E7" s="535"/>
      <c r="F7" s="535">
        <f>B7+C7</f>
        <v>8037837346</v>
      </c>
      <c r="G7" s="536">
        <f>G10+G11</f>
        <v>6099200284.8199997</v>
      </c>
    </row>
    <row r="8" spans="1:15" s="1" customFormat="1" ht="13.5" thickBot="1">
      <c r="A8" s="389" t="s">
        <v>463</v>
      </c>
      <c r="B8" s="537">
        <f>SUM(B15:B24)</f>
        <v>102404208731</v>
      </c>
      <c r="C8" s="538">
        <f>C20+C22+C23+C24+C18</f>
        <v>3137403159.6399999</v>
      </c>
      <c r="D8" s="539">
        <f>D23</f>
        <v>51814.96</v>
      </c>
      <c r="E8" s="540">
        <f>E23</f>
        <v>0</v>
      </c>
      <c r="F8" s="540">
        <f>B8+C8-E8+D8</f>
        <v>105541663705.60001</v>
      </c>
      <c r="G8" s="541">
        <f>SUM(G15:G24)</f>
        <v>99195113611.389999</v>
      </c>
      <c r="I8" s="390"/>
    </row>
    <row r="9" spans="1:15" s="1" customFormat="1" ht="12.75">
      <c r="A9" s="391" t="s">
        <v>44</v>
      </c>
      <c r="B9" s="542"/>
      <c r="C9" s="534"/>
      <c r="D9" s="534"/>
      <c r="E9" s="535"/>
      <c r="F9" s="535"/>
      <c r="G9" s="536"/>
    </row>
    <row r="10" spans="1:15" s="1" customFormat="1" ht="12.75">
      <c r="A10" s="392" t="s">
        <v>45</v>
      </c>
      <c r="B10" s="542">
        <v>610000000</v>
      </c>
      <c r="C10" s="534"/>
      <c r="D10" s="534"/>
      <c r="E10" s="535"/>
      <c r="F10" s="535">
        <f t="shared" ref="F10:F13" si="0">B10+C10</f>
        <v>610000000</v>
      </c>
      <c r="G10" s="536">
        <v>698999664.59000003</v>
      </c>
    </row>
    <row r="11" spans="1:15" s="1" customFormat="1" ht="12.75">
      <c r="A11" s="392" t="s">
        <v>46</v>
      </c>
      <c r="B11" s="542">
        <f>B12+B13</f>
        <v>7427837346</v>
      </c>
      <c r="C11" s="534"/>
      <c r="D11" s="534">
        <v>51814.96</v>
      </c>
      <c r="E11" s="535"/>
      <c r="F11" s="535">
        <f t="shared" si="0"/>
        <v>7427837346</v>
      </c>
      <c r="G11" s="536">
        <v>5400200620.2299995</v>
      </c>
    </row>
    <row r="12" spans="1:15" s="1" customFormat="1" ht="12.75">
      <c r="A12" s="393" t="s">
        <v>47</v>
      </c>
      <c r="B12" s="542">
        <v>7280837346</v>
      </c>
      <c r="C12" s="534"/>
      <c r="D12" s="534">
        <v>51814.96</v>
      </c>
      <c r="E12" s="535"/>
      <c r="F12" s="535">
        <f t="shared" si="0"/>
        <v>7280837346</v>
      </c>
      <c r="G12" s="536">
        <v>4746275880.4499998</v>
      </c>
    </row>
    <row r="13" spans="1:15" s="1" customFormat="1" ht="13.5" thickBot="1">
      <c r="A13" s="393" t="s">
        <v>48</v>
      </c>
      <c r="B13" s="542">
        <v>147000000</v>
      </c>
      <c r="C13" s="534"/>
      <c r="D13" s="534"/>
      <c r="E13" s="535"/>
      <c r="F13" s="535">
        <f t="shared" si="0"/>
        <v>147000000</v>
      </c>
      <c r="G13" s="536">
        <v>653924739.77999997</v>
      </c>
    </row>
    <row r="14" spans="1:15" s="1" customFormat="1" ht="12.75">
      <c r="A14" s="394" t="s">
        <v>49</v>
      </c>
      <c r="B14" s="543"/>
      <c r="C14" s="544"/>
      <c r="D14" s="544"/>
      <c r="E14" s="544"/>
      <c r="F14" s="544"/>
      <c r="G14" s="545"/>
    </row>
    <row r="15" spans="1:15" s="1" customFormat="1" ht="12.75">
      <c r="A15" s="392" t="s">
        <v>297</v>
      </c>
      <c r="B15" s="532">
        <v>39008474035</v>
      </c>
      <c r="C15" s="534"/>
      <c r="D15" s="534"/>
      <c r="E15" s="534"/>
      <c r="F15" s="534">
        <f>B15+C15</f>
        <v>39008474035</v>
      </c>
      <c r="G15" s="536">
        <v>38426948155.199997</v>
      </c>
    </row>
    <row r="16" spans="1:15" s="1" customFormat="1" ht="12.75">
      <c r="A16" s="392" t="s">
        <v>50</v>
      </c>
      <c r="B16" s="532">
        <v>10516266318</v>
      </c>
      <c r="C16" s="534"/>
      <c r="D16" s="534"/>
      <c r="E16" s="534"/>
      <c r="F16" s="534">
        <f t="shared" ref="F16:F22" si="1">B16+C16</f>
        <v>10516266318</v>
      </c>
      <c r="G16" s="536">
        <v>9346780902.0799999</v>
      </c>
    </row>
    <row r="17" spans="1:7" s="1" customFormat="1" ht="12.75">
      <c r="A17" s="392" t="s">
        <v>51</v>
      </c>
      <c r="B17" s="532">
        <v>2100000000</v>
      </c>
      <c r="C17" s="534"/>
      <c r="D17" s="534"/>
      <c r="E17" s="534"/>
      <c r="F17" s="534">
        <f t="shared" si="1"/>
        <v>2100000000</v>
      </c>
      <c r="G17" s="536">
        <v>2045074284.3399999</v>
      </c>
    </row>
    <row r="18" spans="1:7" s="1" customFormat="1" ht="12.75">
      <c r="A18" s="393" t="s">
        <v>52</v>
      </c>
      <c r="B18" s="532">
        <v>7500000000</v>
      </c>
      <c r="C18" s="534">
        <v>950000000</v>
      </c>
      <c r="D18" s="534"/>
      <c r="E18" s="534"/>
      <c r="F18" s="534">
        <f t="shared" si="1"/>
        <v>8450000000</v>
      </c>
      <c r="G18" s="536">
        <v>8254526903.2399998</v>
      </c>
    </row>
    <row r="19" spans="1:7" s="1" customFormat="1" ht="12.75">
      <c r="A19" s="393" t="s">
        <v>53</v>
      </c>
      <c r="B19" s="532">
        <v>23160000000</v>
      </c>
      <c r="C19" s="534"/>
      <c r="D19" s="534"/>
      <c r="E19" s="534"/>
      <c r="F19" s="534">
        <f t="shared" si="1"/>
        <v>23160000000</v>
      </c>
      <c r="G19" s="536">
        <v>23104516120.099998</v>
      </c>
    </row>
    <row r="20" spans="1:7" s="1" customFormat="1" ht="12.75">
      <c r="A20" s="392" t="s">
        <v>54</v>
      </c>
      <c r="B20" s="532">
        <v>9166515348</v>
      </c>
      <c r="C20" s="534">
        <v>1193000000</v>
      </c>
      <c r="D20" s="534"/>
      <c r="E20" s="534"/>
      <c r="F20" s="534">
        <f t="shared" si="1"/>
        <v>10359515348</v>
      </c>
      <c r="G20" s="536">
        <v>6860875605.4399996</v>
      </c>
    </row>
    <row r="21" spans="1:7" s="1" customFormat="1" ht="12.75">
      <c r="A21" s="392" t="s">
        <v>55</v>
      </c>
      <c r="B21" s="532">
        <v>360000000</v>
      </c>
      <c r="C21" s="534"/>
      <c r="D21" s="534"/>
      <c r="E21" s="534"/>
      <c r="F21" s="534">
        <f t="shared" si="1"/>
        <v>360000000</v>
      </c>
      <c r="G21" s="536">
        <v>250338702.03</v>
      </c>
    </row>
    <row r="22" spans="1:7" s="1" customFormat="1" ht="12.75">
      <c r="A22" s="392" t="s">
        <v>56</v>
      </c>
      <c r="B22" s="532">
        <v>4530000000</v>
      </c>
      <c r="C22" s="534">
        <v>494883725</v>
      </c>
      <c r="D22" s="534"/>
      <c r="E22" s="534"/>
      <c r="F22" s="534">
        <f t="shared" si="1"/>
        <v>5024883725</v>
      </c>
      <c r="G22" s="536">
        <v>4952514579.1099997</v>
      </c>
    </row>
    <row r="23" spans="1:7" s="1" customFormat="1" ht="12.75">
      <c r="A23" s="392" t="s">
        <v>57</v>
      </c>
      <c r="B23" s="532">
        <v>5584153030</v>
      </c>
      <c r="C23" s="534">
        <v>431483434.63999999</v>
      </c>
      <c r="D23" s="534">
        <v>51814.96</v>
      </c>
      <c r="E23" s="534"/>
      <c r="F23" s="534">
        <f>+B23+C23+D23</f>
        <v>6015688279.6000004</v>
      </c>
      <c r="G23" s="536">
        <v>5432066359.8500004</v>
      </c>
    </row>
    <row r="24" spans="1:7" s="1" customFormat="1" ht="13.5" thickBot="1">
      <c r="A24" s="395" t="s">
        <v>58</v>
      </c>
      <c r="B24" s="537">
        <v>478800000</v>
      </c>
      <c r="C24" s="539">
        <v>68036000</v>
      </c>
      <c r="D24" s="539"/>
      <c r="E24" s="539"/>
      <c r="F24" s="539">
        <f>B24+C24</f>
        <v>546836000</v>
      </c>
      <c r="G24" s="541">
        <v>521472000</v>
      </c>
    </row>
    <row r="25" spans="1:7" s="1" customFormat="1" ht="12.75">
      <c r="A25" s="396" t="s">
        <v>59</v>
      </c>
      <c r="B25" s="546"/>
      <c r="C25" s="544"/>
      <c r="D25" s="544"/>
      <c r="E25" s="547"/>
      <c r="F25" s="547"/>
      <c r="G25" s="545"/>
    </row>
    <row r="26" spans="1:7" s="1" customFormat="1" ht="12.75">
      <c r="A26" s="392" t="s">
        <v>60</v>
      </c>
      <c r="B26" s="542">
        <v>3465067878</v>
      </c>
      <c r="C26" s="534">
        <v>18161000</v>
      </c>
      <c r="D26" s="534"/>
      <c r="E26" s="535"/>
      <c r="F26" s="535">
        <f>B26+C26+D26</f>
        <v>3483228878</v>
      </c>
      <c r="G26" s="536">
        <v>3241809118.6799998</v>
      </c>
    </row>
    <row r="27" spans="1:7" s="1" customFormat="1" ht="12.75">
      <c r="A27" s="392" t="s">
        <v>61</v>
      </c>
      <c r="B27" s="542">
        <v>1778123080</v>
      </c>
      <c r="C27" s="534">
        <v>7606403</v>
      </c>
      <c r="D27" s="534"/>
      <c r="E27" s="535"/>
      <c r="F27" s="535">
        <f t="shared" ref="F27:F32" si="2">B27+C27+D27</f>
        <v>1785729483</v>
      </c>
      <c r="G27" s="536">
        <v>1649092363.99</v>
      </c>
    </row>
    <row r="28" spans="1:7" s="1" customFormat="1" ht="12.75">
      <c r="A28" s="392" t="s">
        <v>62</v>
      </c>
      <c r="B28" s="542">
        <v>51919717</v>
      </c>
      <c r="C28" s="534">
        <v>3615</v>
      </c>
      <c r="D28" s="534"/>
      <c r="E28" s="535"/>
      <c r="F28" s="535">
        <f t="shared" si="2"/>
        <v>51923332</v>
      </c>
      <c r="G28" s="536">
        <v>48436782.280000001</v>
      </c>
    </row>
    <row r="29" spans="1:7" s="1" customFormat="1" ht="12.75">
      <c r="A29" s="392" t="s">
        <v>529</v>
      </c>
      <c r="B29" s="542">
        <v>192470400</v>
      </c>
      <c r="C29" s="534">
        <v>187000</v>
      </c>
      <c r="D29" s="534"/>
      <c r="E29" s="535"/>
      <c r="F29" s="535">
        <f t="shared" si="2"/>
        <v>192657400</v>
      </c>
      <c r="G29" s="536">
        <v>192253830.22999999</v>
      </c>
    </row>
    <row r="30" spans="1:7" s="1" customFormat="1" ht="12.75">
      <c r="A30" s="392" t="s">
        <v>530</v>
      </c>
      <c r="B30" s="542">
        <v>3268843879</v>
      </c>
      <c r="C30" s="534">
        <v>54000</v>
      </c>
      <c r="D30" s="534"/>
      <c r="E30" s="535"/>
      <c r="F30" s="535">
        <f t="shared" si="2"/>
        <v>3268897879</v>
      </c>
      <c r="G30" s="536">
        <v>3036277833.4400001</v>
      </c>
    </row>
    <row r="31" spans="1:7" s="1" customFormat="1" ht="12.75">
      <c r="A31" s="392" t="s">
        <v>63</v>
      </c>
      <c r="B31" s="542">
        <v>8719187465</v>
      </c>
      <c r="C31" s="534">
        <v>10328970</v>
      </c>
      <c r="D31" s="534">
        <v>51814.96</v>
      </c>
      <c r="E31" s="535"/>
      <c r="F31" s="535">
        <f t="shared" si="2"/>
        <v>8729568249.9599991</v>
      </c>
      <c r="G31" s="536">
        <v>6108814560.6800003</v>
      </c>
    </row>
    <row r="32" spans="1:7" s="1" customFormat="1" ht="13.5" thickBot="1">
      <c r="A32" s="397" t="s">
        <v>64</v>
      </c>
      <c r="B32" s="548">
        <v>0</v>
      </c>
      <c r="C32" s="539">
        <v>245981427.63999999</v>
      </c>
      <c r="D32" s="539"/>
      <c r="E32" s="540"/>
      <c r="F32" s="540">
        <f t="shared" si="2"/>
        <v>245981427.63999999</v>
      </c>
      <c r="G32" s="541">
        <v>219000411.68000001</v>
      </c>
    </row>
    <row r="34" spans="6:6">
      <c r="F34" s="47"/>
    </row>
    <row r="35" spans="6:6">
      <c r="F35" s="398"/>
    </row>
    <row r="36" spans="6:6">
      <c r="F36" s="399"/>
    </row>
    <row r="37" spans="6:6">
      <c r="F37" s="399"/>
    </row>
  </sheetData>
  <mergeCells count="6">
    <mergeCell ref="A2:G2"/>
    <mergeCell ref="G3:G5"/>
    <mergeCell ref="A3:A5"/>
    <mergeCell ref="B3:B5"/>
    <mergeCell ref="C3:C5"/>
    <mergeCell ref="D3:D5"/>
  </mergeCells>
  <printOptions horizontalCentered="1"/>
  <pageMargins left="0.23622047244094491" right="0.23622047244094491" top="0.74803149606299213" bottom="0" header="0.31496062992125984" footer="0.31496062992125984"/>
  <pageSetup paperSize="9" scale="72" orientation="landscape" horizontalDpi="4294967294" r:id="rId1"/>
  <headerFooter>
    <oddHeader xml:space="preserve">&amp;RPříloha č. 2
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00"/>
  <sheetViews>
    <sheetView view="pageBreakPreview" zoomScale="40" zoomScaleNormal="70" zoomScaleSheetLayoutView="40" workbookViewId="0">
      <selection sqref="A1:AB1"/>
    </sheetView>
  </sheetViews>
  <sheetFormatPr defaultRowHeight="18.75"/>
  <cols>
    <col min="1" max="1" width="32" style="163" customWidth="1"/>
    <col min="2" max="28" width="11" style="163" customWidth="1"/>
    <col min="29" max="29" width="9.140625" style="163"/>
    <col min="30" max="30" width="11" style="163" bestFit="1" customWidth="1"/>
    <col min="31" max="16384" width="9.140625" style="163"/>
  </cols>
  <sheetData>
    <row r="1" spans="1:28" ht="38.25" customHeight="1" thickBot="1">
      <c r="A1" s="677" t="s">
        <v>17</v>
      </c>
      <c r="B1" s="677"/>
      <c r="C1" s="677"/>
      <c r="D1" s="677"/>
      <c r="E1" s="677"/>
      <c r="F1" s="677"/>
      <c r="G1" s="677"/>
      <c r="H1" s="677"/>
      <c r="I1" s="677"/>
      <c r="J1" s="677"/>
      <c r="K1" s="677"/>
      <c r="L1" s="677"/>
      <c r="M1" s="677"/>
      <c r="N1" s="677"/>
      <c r="O1" s="677"/>
      <c r="P1" s="677"/>
      <c r="Q1" s="677"/>
      <c r="R1" s="677"/>
      <c r="S1" s="677"/>
      <c r="T1" s="677"/>
      <c r="U1" s="677"/>
      <c r="V1" s="677"/>
      <c r="W1" s="677"/>
      <c r="X1" s="677"/>
      <c r="Y1" s="677"/>
      <c r="Z1" s="677"/>
      <c r="AA1" s="677"/>
      <c r="AB1" s="677"/>
    </row>
    <row r="2" spans="1:28" ht="27.95" customHeight="1" thickBot="1">
      <c r="A2" s="669" t="s">
        <v>183</v>
      </c>
      <c r="B2" s="671">
        <v>2015</v>
      </c>
      <c r="C2" s="672"/>
      <c r="D2" s="672"/>
      <c r="E2" s="672"/>
      <c r="F2" s="672"/>
      <c r="G2" s="672"/>
      <c r="H2" s="672"/>
      <c r="I2" s="672"/>
      <c r="J2" s="672"/>
      <c r="K2" s="672"/>
      <c r="L2" s="672"/>
      <c r="M2" s="673"/>
      <c r="N2" s="671">
        <v>2016</v>
      </c>
      <c r="O2" s="672"/>
      <c r="P2" s="672"/>
      <c r="Q2" s="672"/>
      <c r="R2" s="672"/>
      <c r="S2" s="672"/>
      <c r="T2" s="672"/>
      <c r="U2" s="672"/>
      <c r="V2" s="672"/>
      <c r="W2" s="672"/>
      <c r="X2" s="672"/>
      <c r="Y2" s="673"/>
      <c r="Z2" s="674" t="s">
        <v>464</v>
      </c>
      <c r="AA2" s="675"/>
      <c r="AB2" s="676"/>
    </row>
    <row r="3" spans="1:28" ht="27.95" customHeight="1" thickBot="1">
      <c r="A3" s="670"/>
      <c r="B3" s="400">
        <v>1</v>
      </c>
      <c r="C3" s="401">
        <v>2</v>
      </c>
      <c r="D3" s="401">
        <v>3</v>
      </c>
      <c r="E3" s="401">
        <v>4</v>
      </c>
      <c r="F3" s="401">
        <v>5</v>
      </c>
      <c r="G3" s="401">
        <v>6</v>
      </c>
      <c r="H3" s="401">
        <v>7</v>
      </c>
      <c r="I3" s="401">
        <v>8</v>
      </c>
      <c r="J3" s="401">
        <v>9</v>
      </c>
      <c r="K3" s="401">
        <v>10</v>
      </c>
      <c r="L3" s="401">
        <v>11</v>
      </c>
      <c r="M3" s="402">
        <v>12</v>
      </c>
      <c r="N3" s="400">
        <v>1</v>
      </c>
      <c r="O3" s="401">
        <v>2</v>
      </c>
      <c r="P3" s="401">
        <v>3</v>
      </c>
      <c r="Q3" s="401">
        <v>4</v>
      </c>
      <c r="R3" s="401">
        <v>5</v>
      </c>
      <c r="S3" s="401">
        <v>6</v>
      </c>
      <c r="T3" s="401">
        <v>7</v>
      </c>
      <c r="U3" s="401">
        <v>8</v>
      </c>
      <c r="V3" s="401">
        <v>9</v>
      </c>
      <c r="W3" s="401">
        <v>10</v>
      </c>
      <c r="X3" s="401">
        <v>11</v>
      </c>
      <c r="Y3" s="402">
        <v>12</v>
      </c>
      <c r="Z3" s="561">
        <v>2015</v>
      </c>
      <c r="AA3" s="561">
        <v>2016</v>
      </c>
      <c r="AB3" s="403" t="s">
        <v>112</v>
      </c>
    </row>
    <row r="4" spans="1:28" ht="27.95" customHeight="1">
      <c r="A4" s="404" t="s">
        <v>1</v>
      </c>
      <c r="B4" s="405">
        <v>5.0839937669891997</v>
      </c>
      <c r="C4" s="406">
        <v>5.0695190235525143</v>
      </c>
      <c r="D4" s="406">
        <v>4.9550145777809576</v>
      </c>
      <c r="E4" s="406">
        <v>4.7890805931412714</v>
      </c>
      <c r="F4" s="406">
        <v>4.6147566030011546</v>
      </c>
      <c r="G4" s="406">
        <v>4.5098504348400787</v>
      </c>
      <c r="H4" s="406">
        <v>4.6237334885637607</v>
      </c>
      <c r="I4" s="406">
        <v>4.5788991247783635</v>
      </c>
      <c r="J4" s="406">
        <v>4.4299146337579431</v>
      </c>
      <c r="K4" s="406">
        <v>4.2803136260683079</v>
      </c>
      <c r="L4" s="406">
        <v>4.1887240832736863</v>
      </c>
      <c r="M4" s="406">
        <v>4.2011423059829225</v>
      </c>
      <c r="N4" s="407">
        <v>4.2478796040352496</v>
      </c>
      <c r="O4" s="406">
        <v>4.2120536479140007</v>
      </c>
      <c r="P4" s="406">
        <v>4.1047992593056817</v>
      </c>
      <c r="Q4" s="406">
        <v>4.0130465152071224</v>
      </c>
      <c r="R4" s="406">
        <v>3.8909294136313366</v>
      </c>
      <c r="S4" s="406">
        <v>3.8050690845979998</v>
      </c>
      <c r="T4" s="406">
        <v>3.9147972609683253</v>
      </c>
      <c r="U4" s="406">
        <v>3.8924443991529971</v>
      </c>
      <c r="V4" s="406">
        <v>3.7040899400486578</v>
      </c>
      <c r="W4" s="406">
        <v>3.5721518297759456</v>
      </c>
      <c r="X4" s="406">
        <v>3.4045018225498636</v>
      </c>
      <c r="Y4" s="408">
        <v>3.3505075160770752</v>
      </c>
      <c r="Z4" s="409">
        <v>4.6435869024078951</v>
      </c>
      <c r="AA4" s="409">
        <v>3.878384136898362</v>
      </c>
      <c r="AB4" s="410">
        <f>+AA4-Z4</f>
        <v>-0.76520276550953303</v>
      </c>
    </row>
    <row r="5" spans="1:28" ht="27.95" customHeight="1">
      <c r="A5" s="411" t="s">
        <v>2</v>
      </c>
      <c r="B5" s="412">
        <v>6.5245702923917879</v>
      </c>
      <c r="C5" s="413">
        <v>6.4096788945313881</v>
      </c>
      <c r="D5" s="413">
        <v>6.1486818964653143</v>
      </c>
      <c r="E5" s="413">
        <v>5.8349192309322788</v>
      </c>
      <c r="F5" s="413">
        <v>5.5793263167549467</v>
      </c>
      <c r="G5" s="413">
        <v>5.4468462969889009</v>
      </c>
      <c r="H5" s="413">
        <v>5.5229571189283577</v>
      </c>
      <c r="I5" s="413">
        <v>5.4627292168667783</v>
      </c>
      <c r="J5" s="413">
        <v>5.3630406652432034</v>
      </c>
      <c r="K5" s="413">
        <v>5.2039310005472492</v>
      </c>
      <c r="L5" s="413">
        <v>5.212437605476798</v>
      </c>
      <c r="M5" s="413">
        <v>5.4052654055877163</v>
      </c>
      <c r="N5" s="412">
        <v>5.5356863214716698</v>
      </c>
      <c r="O5" s="413">
        <v>5.4394457449357638</v>
      </c>
      <c r="P5" s="413">
        <v>5.2072023476093987</v>
      </c>
      <c r="Q5" s="413">
        <v>4.8487754736808295</v>
      </c>
      <c r="R5" s="413">
        <v>4.6292714673841306</v>
      </c>
      <c r="S5" s="413">
        <v>4.5267749598981295</v>
      </c>
      <c r="T5" s="413">
        <v>4.6078078850839592</v>
      </c>
      <c r="U5" s="413">
        <v>4.5551664412051025</v>
      </c>
      <c r="V5" s="413">
        <v>4.4242333651447039</v>
      </c>
      <c r="W5" s="413">
        <v>4.1970324361628712</v>
      </c>
      <c r="X5" s="413">
        <v>4.1227087910380602</v>
      </c>
      <c r="Y5" s="414">
        <v>4.3068775512084549</v>
      </c>
      <c r="Z5" s="409">
        <v>5.7172124190429736</v>
      </c>
      <c r="AA5" s="409">
        <v>4.7455743620402355</v>
      </c>
      <c r="AB5" s="415">
        <f t="shared" ref="AB5:AB18" si="0">+AA5-Z5</f>
        <v>-0.97163805700273809</v>
      </c>
    </row>
    <row r="6" spans="1:28" ht="27.95" customHeight="1">
      <c r="A6" s="411" t="s">
        <v>3</v>
      </c>
      <c r="B6" s="412">
        <v>6.6742815240996141</v>
      </c>
      <c r="C6" s="413">
        <v>6.5920862987964153</v>
      </c>
      <c r="D6" s="413">
        <v>6.0323510381742249</v>
      </c>
      <c r="E6" s="413">
        <v>5.3306174351245703</v>
      </c>
      <c r="F6" s="413">
        <v>4.8062158126764647</v>
      </c>
      <c r="G6" s="413">
        <v>4.5714555520143536</v>
      </c>
      <c r="H6" s="413">
        <v>4.6133016391350887</v>
      </c>
      <c r="I6" s="413">
        <v>4.5240223410846117</v>
      </c>
      <c r="J6" s="413">
        <v>4.349554726197435</v>
      </c>
      <c r="K6" s="413">
        <v>4.2947792115543981</v>
      </c>
      <c r="L6" s="413">
        <v>4.4612140453963889</v>
      </c>
      <c r="M6" s="413">
        <v>5.065106883405095</v>
      </c>
      <c r="N6" s="412">
        <v>5.5559378255061587</v>
      </c>
      <c r="O6" s="413">
        <v>5.4602135934316935</v>
      </c>
      <c r="P6" s="413">
        <v>5.0732006329324442</v>
      </c>
      <c r="Q6" s="413">
        <v>4.4367829756880459</v>
      </c>
      <c r="R6" s="413">
        <v>4.0503654134014262</v>
      </c>
      <c r="S6" s="413">
        <v>3.8802351859745716</v>
      </c>
      <c r="T6" s="413">
        <v>4.0044992231214316</v>
      </c>
      <c r="U6" s="413">
        <v>3.9211150723151582</v>
      </c>
      <c r="V6" s="413">
        <v>3.7810814680475349</v>
      </c>
      <c r="W6" s="413">
        <v>3.675798050814469</v>
      </c>
      <c r="X6" s="413">
        <v>3.7561872166308561</v>
      </c>
      <c r="Y6" s="414">
        <v>4.2845420116701076</v>
      </c>
      <c r="Z6" s="409">
        <v>5.159075958216933</v>
      </c>
      <c r="AA6" s="409">
        <v>4.3572783282573893</v>
      </c>
      <c r="AB6" s="415">
        <f t="shared" si="0"/>
        <v>-0.80179762995954373</v>
      </c>
    </row>
    <row r="7" spans="1:28" ht="27.95" customHeight="1">
      <c r="A7" s="411" t="s">
        <v>4</v>
      </c>
      <c r="B7" s="412">
        <v>5.9001512859304084</v>
      </c>
      <c r="C7" s="413">
        <v>5.7201856124324912</v>
      </c>
      <c r="D7" s="413">
        <v>5.2820056046921069</v>
      </c>
      <c r="E7" s="413">
        <v>4.8662663613077566</v>
      </c>
      <c r="F7" s="413">
        <v>4.6303281534288914</v>
      </c>
      <c r="G7" s="413">
        <v>4.5237603872508174</v>
      </c>
      <c r="H7" s="413">
        <v>4.6472959618511798</v>
      </c>
      <c r="I7" s="413">
        <v>4.5732759973633827</v>
      </c>
      <c r="J7" s="413">
        <v>4.3806452794928639</v>
      </c>
      <c r="K7" s="413">
        <v>4.2532464981813325</v>
      </c>
      <c r="L7" s="413">
        <v>4.2554027813809423</v>
      </c>
      <c r="M7" s="413">
        <v>4.6170427011548503</v>
      </c>
      <c r="N7" s="412">
        <v>4.8169855078547217</v>
      </c>
      <c r="O7" s="413">
        <v>4.6582440630094046</v>
      </c>
      <c r="P7" s="413">
        <v>4.3849418983378508</v>
      </c>
      <c r="Q7" s="413">
        <v>4.0131233595800522</v>
      </c>
      <c r="R7" s="413">
        <v>3.7622321789693194</v>
      </c>
      <c r="S7" s="413">
        <v>3.6720365548283014</v>
      </c>
      <c r="T7" s="413">
        <v>3.8291148392660421</v>
      </c>
      <c r="U7" s="413">
        <v>3.7889868675814462</v>
      </c>
      <c r="V7" s="413">
        <v>3.6040944492260398</v>
      </c>
      <c r="W7" s="413">
        <v>3.3846396924251803</v>
      </c>
      <c r="X7" s="413">
        <v>3.2903093196443538</v>
      </c>
      <c r="Y7" s="414">
        <v>3.5604637913571913</v>
      </c>
      <c r="Z7" s="409">
        <v>4.8504558851744619</v>
      </c>
      <c r="AA7" s="409">
        <v>3.9417522389125557</v>
      </c>
      <c r="AB7" s="415">
        <f t="shared" si="0"/>
        <v>-0.90870364626190625</v>
      </c>
    </row>
    <row r="8" spans="1:28" ht="27.95" customHeight="1">
      <c r="A8" s="411" t="s">
        <v>5</v>
      </c>
      <c r="B8" s="412">
        <v>8.4320870612865644</v>
      </c>
      <c r="C8" s="413">
        <v>8.2350324924019667</v>
      </c>
      <c r="D8" s="413">
        <v>7.9180698344880103</v>
      </c>
      <c r="E8" s="413">
        <v>7.5380044565486513</v>
      </c>
      <c r="F8" s="413">
        <v>7.2215003422041919</v>
      </c>
      <c r="G8" s="413">
        <v>6.9708101667990459</v>
      </c>
      <c r="H8" s="413">
        <v>6.9043146375644806</v>
      </c>
      <c r="I8" s="413">
        <v>6.8042231737459034</v>
      </c>
      <c r="J8" s="413">
        <v>6.6871070982385055</v>
      </c>
      <c r="K8" s="413">
        <v>6.7473755502878427</v>
      </c>
      <c r="L8" s="413">
        <v>6.8283200837341438</v>
      </c>
      <c r="M8" s="413">
        <v>7.0611591354619234</v>
      </c>
      <c r="N8" s="412">
        <v>7.2780814055052279</v>
      </c>
      <c r="O8" s="413">
        <v>7.1446765791458349</v>
      </c>
      <c r="P8" s="413">
        <v>6.8731631245376565</v>
      </c>
      <c r="Q8" s="413">
        <v>6.4584465511341911</v>
      </c>
      <c r="R8" s="413">
        <v>6.0990350329378105</v>
      </c>
      <c r="S8" s="413">
        <v>5.8122130556829461</v>
      </c>
      <c r="T8" s="413">
        <v>5.8211198418382271</v>
      </c>
      <c r="U8" s="413">
        <v>5.60078331221957</v>
      </c>
      <c r="V8" s="413">
        <v>5.4540954959140997</v>
      </c>
      <c r="W8" s="413">
        <v>5.2534757844836735</v>
      </c>
      <c r="X8" s="413">
        <v>5.1527567020738489</v>
      </c>
      <c r="Y8" s="414">
        <v>5.4531182741245283</v>
      </c>
      <c r="Z8" s="409">
        <v>7.3286953817729668</v>
      </c>
      <c r="AA8" s="409">
        <v>6.1039547965753655</v>
      </c>
      <c r="AB8" s="415">
        <f t="shared" si="0"/>
        <v>-1.2247405851976012</v>
      </c>
    </row>
    <row r="9" spans="1:28" ht="27.95" customHeight="1">
      <c r="A9" s="411" t="s">
        <v>6</v>
      </c>
      <c r="B9" s="412">
        <v>10.893812897693939</v>
      </c>
      <c r="C9" s="413">
        <v>10.728574912168204</v>
      </c>
      <c r="D9" s="413">
        <v>10.416843642515412</v>
      </c>
      <c r="E9" s="413">
        <v>9.9703883899320527</v>
      </c>
      <c r="F9" s="413">
        <v>9.6527294349692543</v>
      </c>
      <c r="G9" s="413">
        <v>9.4038108060538868</v>
      </c>
      <c r="H9" s="413">
        <v>9.3705955857780108</v>
      </c>
      <c r="I9" s="413">
        <v>9.2112461536504195</v>
      </c>
      <c r="J9" s="413">
        <v>9.0649790533915677</v>
      </c>
      <c r="K9" s="413">
        <v>8.8612041351193938</v>
      </c>
      <c r="L9" s="413">
        <v>8.7889710743876908</v>
      </c>
      <c r="M9" s="413">
        <v>8.9133707852880164</v>
      </c>
      <c r="N9" s="412">
        <v>9.1909913984927307</v>
      </c>
      <c r="O9" s="413">
        <v>9.2039297062210625</v>
      </c>
      <c r="P9" s="413">
        <v>8.9949157742486889</v>
      </c>
      <c r="Q9" s="413">
        <v>8.7941954827689841</v>
      </c>
      <c r="R9" s="413">
        <v>8.5101036963132231</v>
      </c>
      <c r="S9" s="413">
        <v>8.3208705305942701</v>
      </c>
      <c r="T9" s="413">
        <v>8.3404792901907285</v>
      </c>
      <c r="U9" s="413">
        <v>8.2333076723800573</v>
      </c>
      <c r="V9" s="413">
        <v>8.0878067971035019</v>
      </c>
      <c r="W9" s="413">
        <v>7.82327502956882</v>
      </c>
      <c r="X9" s="413">
        <v>7.6190406061654805</v>
      </c>
      <c r="Y9" s="414">
        <v>7.7865242659767757</v>
      </c>
      <c r="Z9" s="409">
        <v>9.6817847975544087</v>
      </c>
      <c r="AA9" s="409">
        <v>8.4573824909633117</v>
      </c>
      <c r="AB9" s="415">
        <f t="shared" si="0"/>
        <v>-1.2244023065910969</v>
      </c>
    </row>
    <row r="10" spans="1:28" ht="27.95" customHeight="1">
      <c r="A10" s="411" t="s">
        <v>7</v>
      </c>
      <c r="B10" s="412">
        <v>7.7713681048607324</v>
      </c>
      <c r="C10" s="413">
        <v>7.646181007311184</v>
      </c>
      <c r="D10" s="413">
        <v>7.3529914237878842</v>
      </c>
      <c r="E10" s="413">
        <v>7.0540570160417548</v>
      </c>
      <c r="F10" s="413">
        <v>6.7086996641705285</v>
      </c>
      <c r="G10" s="413">
        <v>6.4464183322059974</v>
      </c>
      <c r="H10" s="413">
        <v>6.5326253200666775</v>
      </c>
      <c r="I10" s="413">
        <v>6.4986481931191999</v>
      </c>
      <c r="J10" s="413">
        <v>6.3812573159815464</v>
      </c>
      <c r="K10" s="413">
        <v>6.2034089813015854</v>
      </c>
      <c r="L10" s="413">
        <v>6.1098125202545699</v>
      </c>
      <c r="M10" s="413">
        <v>6.3639280797457749</v>
      </c>
      <c r="N10" s="412">
        <v>6.5402490142323435</v>
      </c>
      <c r="O10" s="413">
        <v>6.3945573530326385</v>
      </c>
      <c r="P10" s="413">
        <v>6.174453019113213</v>
      </c>
      <c r="Q10" s="413">
        <v>5.8807044251461784</v>
      </c>
      <c r="R10" s="413">
        <v>5.5132342553220957</v>
      </c>
      <c r="S10" s="413">
        <v>5.320181000492</v>
      </c>
      <c r="T10" s="413">
        <v>5.4512483920516202</v>
      </c>
      <c r="U10" s="413">
        <v>5.3795338315603942</v>
      </c>
      <c r="V10" s="413">
        <v>5.2157037016463335</v>
      </c>
      <c r="W10" s="413">
        <v>4.9773661336214534</v>
      </c>
      <c r="X10" s="413">
        <v>4.9752264390396554</v>
      </c>
      <c r="Y10" s="414">
        <v>5.173031877682142</v>
      </c>
      <c r="Z10" s="409">
        <v>6.8141828129063553</v>
      </c>
      <c r="AA10" s="409">
        <v>5.6337977335513854</v>
      </c>
      <c r="AB10" s="415">
        <f t="shared" si="0"/>
        <v>-1.1803850793549699</v>
      </c>
    </row>
    <row r="11" spans="1:28" ht="27.95" customHeight="1">
      <c r="A11" s="411" t="s">
        <v>8</v>
      </c>
      <c r="B11" s="412">
        <v>6.4456878892448142</v>
      </c>
      <c r="C11" s="413">
        <v>6.2380489898559137</v>
      </c>
      <c r="D11" s="413">
        <v>5.9440155078034653</v>
      </c>
      <c r="E11" s="413">
        <v>5.4109840081791702</v>
      </c>
      <c r="F11" s="413">
        <v>5.0247635454108766</v>
      </c>
      <c r="G11" s="413">
        <v>4.7927092458059652</v>
      </c>
      <c r="H11" s="413">
        <v>4.929337858808494</v>
      </c>
      <c r="I11" s="413">
        <v>4.8675959635110253</v>
      </c>
      <c r="J11" s="413">
        <v>4.733283453875357</v>
      </c>
      <c r="K11" s="413">
        <v>4.5817887414152114</v>
      </c>
      <c r="L11" s="413">
        <v>4.6230006770781307</v>
      </c>
      <c r="M11" s="413">
        <v>4.9566212328234522</v>
      </c>
      <c r="N11" s="412">
        <v>5.1056367385733905</v>
      </c>
      <c r="O11" s="413">
        <v>4.9508557824415798</v>
      </c>
      <c r="P11" s="413">
        <v>4.6456999721681047</v>
      </c>
      <c r="Q11" s="413">
        <v>4.2007059728875182</v>
      </c>
      <c r="R11" s="413">
        <v>3.8891307502539543</v>
      </c>
      <c r="S11" s="413">
        <v>3.7592473127288266</v>
      </c>
      <c r="T11" s="413">
        <v>3.9104006260218269</v>
      </c>
      <c r="U11" s="413">
        <v>3.8565127771982177</v>
      </c>
      <c r="V11" s="413">
        <v>3.7154380298522498</v>
      </c>
      <c r="W11" s="413">
        <v>3.5710584327005761</v>
      </c>
      <c r="X11" s="413">
        <v>3.5303286432358028</v>
      </c>
      <c r="Y11" s="414">
        <v>3.7573032951120542</v>
      </c>
      <c r="Z11" s="409">
        <v>5.2725939618984263</v>
      </c>
      <c r="AA11" s="409">
        <v>4.1258726941900878</v>
      </c>
      <c r="AB11" s="415">
        <f t="shared" si="0"/>
        <v>-1.1467212677083385</v>
      </c>
    </row>
    <row r="12" spans="1:28" ht="27.95" customHeight="1">
      <c r="A12" s="411" t="s">
        <v>9</v>
      </c>
      <c r="B12" s="412">
        <v>6.5254392094664535</v>
      </c>
      <c r="C12" s="413">
        <v>6.3821456538762726</v>
      </c>
      <c r="D12" s="413">
        <v>5.9465325676612855</v>
      </c>
      <c r="E12" s="413">
        <v>5.2583208273711888</v>
      </c>
      <c r="F12" s="413">
        <v>4.8484195381375796</v>
      </c>
      <c r="G12" s="413">
        <v>4.6306173962213562</v>
      </c>
      <c r="H12" s="413">
        <v>4.8992010174702676</v>
      </c>
      <c r="I12" s="413">
        <v>4.8562563304717896</v>
      </c>
      <c r="J12" s="413">
        <v>4.6586082597696983</v>
      </c>
      <c r="K12" s="413">
        <v>4.5052311648839796</v>
      </c>
      <c r="L12" s="413">
        <v>4.58130455761723</v>
      </c>
      <c r="M12" s="413">
        <v>5.1383491736504521</v>
      </c>
      <c r="N12" s="412">
        <v>5.477651054858498</v>
      </c>
      <c r="O12" s="413">
        <v>5.3964570551248467</v>
      </c>
      <c r="P12" s="413">
        <v>5.0680489506799029</v>
      </c>
      <c r="Q12" s="413">
        <v>4.4387098291176077</v>
      </c>
      <c r="R12" s="413">
        <v>4.0164836134527935</v>
      </c>
      <c r="S12" s="413">
        <v>3.7878341946952663</v>
      </c>
      <c r="T12" s="413">
        <v>4.0713067704912724</v>
      </c>
      <c r="U12" s="413">
        <v>3.9910648242287072</v>
      </c>
      <c r="V12" s="413">
        <v>3.7670253326924725</v>
      </c>
      <c r="W12" s="413">
        <v>3.5700269987164543</v>
      </c>
      <c r="X12" s="413">
        <v>3.6108822565356435</v>
      </c>
      <c r="Y12" s="414">
        <v>4.0365318397446313</v>
      </c>
      <c r="Z12" s="409">
        <v>5.2331131008721625</v>
      </c>
      <c r="AA12" s="409">
        <v>4.3171219366850879</v>
      </c>
      <c r="AB12" s="415">
        <f t="shared" si="0"/>
        <v>-0.9159911641870746</v>
      </c>
    </row>
    <row r="13" spans="1:28" ht="27.95" customHeight="1">
      <c r="A13" s="411" t="s">
        <v>10</v>
      </c>
      <c r="B13" s="412">
        <v>7.5996972559419378</v>
      </c>
      <c r="C13" s="413">
        <v>7.4955530377302004</v>
      </c>
      <c r="D13" s="413">
        <v>6.9937651683874638</v>
      </c>
      <c r="E13" s="413">
        <v>6.1577983592921024</v>
      </c>
      <c r="F13" s="413">
        <v>5.7887098815765068</v>
      </c>
      <c r="G13" s="413">
        <v>5.60325909255599</v>
      </c>
      <c r="H13" s="413">
        <v>5.7823199436388881</v>
      </c>
      <c r="I13" s="413">
        <v>5.741220333783648</v>
      </c>
      <c r="J13" s="413">
        <v>5.6052587303601946</v>
      </c>
      <c r="K13" s="413">
        <v>5.4484520100984746</v>
      </c>
      <c r="L13" s="413">
        <v>5.525584968092649</v>
      </c>
      <c r="M13" s="413">
        <v>6.2191650433204355</v>
      </c>
      <c r="N13" s="412">
        <v>6.5208967453197157</v>
      </c>
      <c r="O13" s="413">
        <v>6.406184791970662</v>
      </c>
      <c r="P13" s="413">
        <v>5.9798558935282395</v>
      </c>
      <c r="Q13" s="413">
        <v>5.2636739642016686</v>
      </c>
      <c r="R13" s="413">
        <v>4.8763444217462535</v>
      </c>
      <c r="S13" s="413">
        <v>4.7526243126800125</v>
      </c>
      <c r="T13" s="413">
        <v>4.9723559517323306</v>
      </c>
      <c r="U13" s="413">
        <v>4.970775912917583</v>
      </c>
      <c r="V13" s="413">
        <v>4.7994634473507709</v>
      </c>
      <c r="W13" s="413">
        <v>4.6087348202593423</v>
      </c>
      <c r="X13" s="413">
        <v>4.5446404050294342</v>
      </c>
      <c r="Y13" s="414">
        <v>5.1656966669455162</v>
      </c>
      <c r="Z13" s="409">
        <v>6.212313859837403</v>
      </c>
      <c r="AA13" s="409">
        <v>5.2844228762197938</v>
      </c>
      <c r="AB13" s="415">
        <f t="shared" si="0"/>
        <v>-0.92789098361760924</v>
      </c>
    </row>
    <row r="14" spans="1:28" ht="27.95" customHeight="1">
      <c r="A14" s="411" t="s">
        <v>11</v>
      </c>
      <c r="B14" s="412">
        <v>8.4152800239133594</v>
      </c>
      <c r="C14" s="413">
        <v>8.2517591528977619</v>
      </c>
      <c r="D14" s="413">
        <v>7.9218005753641396</v>
      </c>
      <c r="E14" s="413">
        <v>7.3804575134139556</v>
      </c>
      <c r="F14" s="413">
        <v>6.9653155870453123</v>
      </c>
      <c r="G14" s="413">
        <v>6.7821095566613598</v>
      </c>
      <c r="H14" s="413">
        <v>6.9015378377892915</v>
      </c>
      <c r="I14" s="413">
        <v>6.855776180468812</v>
      </c>
      <c r="J14" s="413">
        <v>6.6810131623744953</v>
      </c>
      <c r="K14" s="413">
        <v>6.5081456251405809</v>
      </c>
      <c r="L14" s="413">
        <v>6.5519263864914992</v>
      </c>
      <c r="M14" s="413">
        <v>7.0118647078357519</v>
      </c>
      <c r="N14" s="412">
        <v>7.2291856348653409</v>
      </c>
      <c r="O14" s="413">
        <v>7.13645114153839</v>
      </c>
      <c r="P14" s="413">
        <v>6.871813650277085</v>
      </c>
      <c r="Q14" s="413">
        <v>6.4410702641122324</v>
      </c>
      <c r="R14" s="413">
        <v>6.0966613705300956</v>
      </c>
      <c r="S14" s="413">
        <v>5.9292959138514103</v>
      </c>
      <c r="T14" s="413">
        <v>6.1056205741287046</v>
      </c>
      <c r="U14" s="413">
        <v>6.0710816229511586</v>
      </c>
      <c r="V14" s="413">
        <v>5.879380097457573</v>
      </c>
      <c r="W14" s="413">
        <v>5.693857678774406</v>
      </c>
      <c r="X14" s="413">
        <v>5.7137200451869781</v>
      </c>
      <c r="Y14" s="414">
        <v>6.1060198827758168</v>
      </c>
      <c r="Z14" s="409">
        <v>7.2384935383934463</v>
      </c>
      <c r="AA14" s="409">
        <v>6.311325602362583</v>
      </c>
      <c r="AB14" s="415">
        <f t="shared" si="0"/>
        <v>-0.92716793603086334</v>
      </c>
    </row>
    <row r="15" spans="1:28" ht="27.95" customHeight="1">
      <c r="A15" s="411" t="s">
        <v>12</v>
      </c>
      <c r="B15" s="412">
        <v>9.1996196734275042</v>
      </c>
      <c r="C15" s="413">
        <v>9.0089135375086844</v>
      </c>
      <c r="D15" s="413">
        <v>8.4710953287070776</v>
      </c>
      <c r="E15" s="413">
        <v>7.6853027078801723</v>
      </c>
      <c r="F15" s="413">
        <v>7.1517039572273413</v>
      </c>
      <c r="G15" s="413">
        <v>6.8351399817363694</v>
      </c>
      <c r="H15" s="413">
        <v>6.8684629901943381</v>
      </c>
      <c r="I15" s="413">
        <v>6.7604365394414101</v>
      </c>
      <c r="J15" s="413">
        <v>6.6238282287752863</v>
      </c>
      <c r="K15" s="413">
        <v>6.4036357595462414</v>
      </c>
      <c r="L15" s="413">
        <v>6.4421133627660758</v>
      </c>
      <c r="M15" s="413">
        <v>7.0058108445331726</v>
      </c>
      <c r="N15" s="412">
        <v>7.287494648718071</v>
      </c>
      <c r="O15" s="413">
        <v>7.1830265240310815</v>
      </c>
      <c r="P15" s="413">
        <v>6.7663049302365454</v>
      </c>
      <c r="Q15" s="413">
        <v>6.1639287880886764</v>
      </c>
      <c r="R15" s="413">
        <v>5.8107513721290474</v>
      </c>
      <c r="S15" s="413">
        <v>5.669327502936329</v>
      </c>
      <c r="T15" s="413">
        <v>5.7695622199241638</v>
      </c>
      <c r="U15" s="413">
        <v>5.6890588021117789</v>
      </c>
      <c r="V15" s="413">
        <v>5.5797520056952878</v>
      </c>
      <c r="W15" s="413">
        <v>5.4295961328551376</v>
      </c>
      <c r="X15" s="413">
        <v>5.4545279929315384</v>
      </c>
      <c r="Y15" s="414">
        <v>5.9411342012357631</v>
      </c>
      <c r="Z15" s="409">
        <v>7.4498691557697132</v>
      </c>
      <c r="AA15" s="409">
        <v>6.1084617133076442</v>
      </c>
      <c r="AB15" s="415">
        <f t="shared" si="0"/>
        <v>-1.341407442462069</v>
      </c>
    </row>
    <row r="16" spans="1:28" ht="27.95" customHeight="1">
      <c r="A16" s="411" t="s">
        <v>13</v>
      </c>
      <c r="B16" s="412">
        <v>7.5665412787531112</v>
      </c>
      <c r="C16" s="413">
        <v>7.4483988030814281</v>
      </c>
      <c r="D16" s="413">
        <v>7.0873108146697668</v>
      </c>
      <c r="E16" s="413">
        <v>6.5488440891065123</v>
      </c>
      <c r="F16" s="413">
        <v>6.0759661838834367</v>
      </c>
      <c r="G16" s="413">
        <v>5.8173905483704349</v>
      </c>
      <c r="H16" s="413">
        <v>5.9405079067720052</v>
      </c>
      <c r="I16" s="413">
        <v>5.871023427235218</v>
      </c>
      <c r="J16" s="413">
        <v>5.6671724887471671</v>
      </c>
      <c r="K16" s="413">
        <v>5.4528202695251897</v>
      </c>
      <c r="L16" s="413">
        <v>5.5508509371599848</v>
      </c>
      <c r="M16" s="413">
        <v>5.9793856788500355</v>
      </c>
      <c r="N16" s="412">
        <v>6.2080023846294186</v>
      </c>
      <c r="O16" s="413">
        <v>6.0983574521480657</v>
      </c>
      <c r="P16" s="413">
        <v>5.7461889753650217</v>
      </c>
      <c r="Q16" s="413">
        <v>5.2643931324583413</v>
      </c>
      <c r="R16" s="413">
        <v>4.9055795320792122</v>
      </c>
      <c r="S16" s="413">
        <v>4.7434311292026434</v>
      </c>
      <c r="T16" s="413">
        <v>4.9190624006533934</v>
      </c>
      <c r="U16" s="413">
        <v>4.866719942482808</v>
      </c>
      <c r="V16" s="413">
        <v>4.6885553907905875</v>
      </c>
      <c r="W16" s="413">
        <v>4.5448659176495569</v>
      </c>
      <c r="X16" s="413">
        <v>4.5285004445296924</v>
      </c>
      <c r="Y16" s="414">
        <v>4.9209758932370304</v>
      </c>
      <c r="Z16" s="409">
        <v>6.3100516001103806</v>
      </c>
      <c r="AA16" s="409">
        <v>5.1653334819151482</v>
      </c>
      <c r="AB16" s="415">
        <f t="shared" si="0"/>
        <v>-1.1447181181952324</v>
      </c>
    </row>
    <row r="17" spans="1:28" ht="27.95" customHeight="1" thickBot="1">
      <c r="A17" s="416" t="s">
        <v>14</v>
      </c>
      <c r="B17" s="417">
        <v>9.9601318352568402</v>
      </c>
      <c r="C17" s="418">
        <v>9.8482606016197831</v>
      </c>
      <c r="D17" s="418">
        <v>9.5648371403757046</v>
      </c>
      <c r="E17" s="418">
        <v>9.1366042652070139</v>
      </c>
      <c r="F17" s="418">
        <v>8.7880961398184798</v>
      </c>
      <c r="G17" s="418">
        <v>8.5626180754464016</v>
      </c>
      <c r="H17" s="418">
        <v>8.6412463324325817</v>
      </c>
      <c r="I17" s="418">
        <v>8.5116202406461188</v>
      </c>
      <c r="J17" s="418">
        <v>8.4405840172448343</v>
      </c>
      <c r="K17" s="418">
        <v>8.2989509869719935</v>
      </c>
      <c r="L17" s="418">
        <v>8.2332965114643226</v>
      </c>
      <c r="M17" s="418">
        <v>8.555483331558337</v>
      </c>
      <c r="N17" s="417">
        <v>8.6874871372710434</v>
      </c>
      <c r="O17" s="418">
        <v>8.5282749642356723</v>
      </c>
      <c r="P17" s="418">
        <v>8.3001838706551503</v>
      </c>
      <c r="Q17" s="418">
        <v>7.937625109702104</v>
      </c>
      <c r="R17" s="418">
        <v>7.690210317357506</v>
      </c>
      <c r="S17" s="413">
        <v>7.5563105885141715</v>
      </c>
      <c r="T17" s="418">
        <v>7.7555276605418442</v>
      </c>
      <c r="U17" s="418">
        <v>7.6961973984998293</v>
      </c>
      <c r="V17" s="418">
        <v>7.5681112693359793</v>
      </c>
      <c r="W17" s="418">
        <v>7.3329981822594466</v>
      </c>
      <c r="X17" s="418">
        <v>7.1418834009582319</v>
      </c>
      <c r="Y17" s="419">
        <v>7.4518157186951042</v>
      </c>
      <c r="Z17" s="409">
        <v>8.9322165454982514</v>
      </c>
      <c r="AA17" s="409">
        <v>7.8518206134008945</v>
      </c>
      <c r="AB17" s="415">
        <f t="shared" si="0"/>
        <v>-1.0803959320973568</v>
      </c>
    </row>
    <row r="18" spans="1:28" ht="27.95" customHeight="1" thickBot="1">
      <c r="A18" s="416" t="s">
        <v>15</v>
      </c>
      <c r="B18" s="420">
        <v>7.6584603860920346</v>
      </c>
      <c r="C18" s="421">
        <v>7.5312025640890967</v>
      </c>
      <c r="D18" s="421">
        <v>7.1971111269484007</v>
      </c>
      <c r="E18" s="421">
        <v>6.7246267777872637</v>
      </c>
      <c r="F18" s="421">
        <v>6.3747456231108792</v>
      </c>
      <c r="G18" s="421">
        <v>6.1763398081806047</v>
      </c>
      <c r="H18" s="421">
        <v>6.2677617199582345</v>
      </c>
      <c r="I18" s="421">
        <v>6.1905032607579082</v>
      </c>
      <c r="J18" s="421">
        <v>6.0488525801317676</v>
      </c>
      <c r="K18" s="421">
        <v>5.8954967661449906</v>
      </c>
      <c r="L18" s="421">
        <v>5.9029132311179531</v>
      </c>
      <c r="M18" s="421">
        <v>6.2355697454447387</v>
      </c>
      <c r="N18" s="420">
        <v>6.4407172040075862</v>
      </c>
      <c r="O18" s="421">
        <v>6.342364364733351</v>
      </c>
      <c r="P18" s="421">
        <v>6.0762283493892104</v>
      </c>
      <c r="Q18" s="422">
        <v>5.6788586183244298</v>
      </c>
      <c r="R18" s="422">
        <v>5.3884610819269607</v>
      </c>
      <c r="S18" s="422">
        <v>5.2435614004439888</v>
      </c>
      <c r="T18" s="421">
        <v>5.3808408569333679</v>
      </c>
      <c r="U18" s="421">
        <v>5.3214894840076301</v>
      </c>
      <c r="V18" s="421">
        <v>5.162282723966424</v>
      </c>
      <c r="W18" s="421">
        <v>4.971956995887524</v>
      </c>
      <c r="X18" s="421">
        <v>4.9003855116660429</v>
      </c>
      <c r="Y18" s="423">
        <v>5.1860465585079991</v>
      </c>
      <c r="Z18" s="424">
        <v>6.5692368418673235</v>
      </c>
      <c r="AA18" s="424">
        <v>5.5526153260126154</v>
      </c>
      <c r="AB18" s="425">
        <f t="shared" si="0"/>
        <v>-1.0166215158547081</v>
      </c>
    </row>
    <row r="19" spans="1:28" ht="21" customHeight="1">
      <c r="A19" s="426" t="s">
        <v>465</v>
      </c>
      <c r="B19" s="427"/>
      <c r="C19" s="427"/>
      <c r="D19" s="427"/>
      <c r="E19" s="427"/>
      <c r="F19" s="427"/>
      <c r="G19" s="427"/>
      <c r="H19" s="427"/>
      <c r="I19" s="427"/>
      <c r="J19" s="427"/>
      <c r="K19" s="427"/>
      <c r="L19" s="427"/>
      <c r="M19" s="427"/>
      <c r="N19" s="427"/>
      <c r="O19" s="427"/>
      <c r="P19" s="427"/>
      <c r="Q19" s="427"/>
      <c r="R19" s="427"/>
      <c r="S19" s="427"/>
      <c r="T19" s="427"/>
      <c r="U19" s="427"/>
      <c r="V19" s="427"/>
      <c r="W19" s="427"/>
      <c r="X19" s="427"/>
      <c r="Y19" s="427"/>
      <c r="Z19" s="427"/>
      <c r="AA19" s="427"/>
      <c r="AB19" s="427"/>
    </row>
    <row r="20" spans="1:28" ht="21" customHeight="1">
      <c r="A20" s="426"/>
      <c r="B20" s="427"/>
      <c r="C20" s="427"/>
      <c r="D20" s="427"/>
      <c r="E20" s="427"/>
      <c r="F20" s="427"/>
      <c r="G20" s="427"/>
      <c r="H20" s="427"/>
      <c r="I20" s="427"/>
      <c r="J20" s="427"/>
      <c r="K20" s="427"/>
      <c r="L20" s="427"/>
      <c r="M20" s="427"/>
      <c r="N20" s="427"/>
      <c r="O20" s="427"/>
      <c r="P20" s="427"/>
      <c r="Q20" s="427"/>
      <c r="R20" s="427"/>
      <c r="S20" s="427"/>
      <c r="T20" s="427"/>
      <c r="U20" s="427"/>
      <c r="V20" s="427"/>
      <c r="W20" s="427"/>
      <c r="X20" s="427"/>
      <c r="Y20" s="427"/>
      <c r="Z20" s="427"/>
      <c r="AA20" s="427"/>
      <c r="AB20" s="427"/>
    </row>
    <row r="21" spans="1:28" ht="21" customHeight="1">
      <c r="A21" s="427"/>
      <c r="B21" s="427"/>
      <c r="C21" s="428"/>
      <c r="D21" s="427"/>
      <c r="E21" s="427"/>
      <c r="F21" s="427"/>
      <c r="G21" s="427"/>
      <c r="H21" s="427"/>
      <c r="I21" s="427"/>
      <c r="J21" s="427"/>
      <c r="K21" s="427"/>
      <c r="L21" s="427"/>
      <c r="M21" s="427"/>
      <c r="N21" s="427"/>
      <c r="O21" s="427"/>
      <c r="P21" s="427"/>
      <c r="Q21" s="427"/>
      <c r="R21" s="427"/>
      <c r="S21" s="427"/>
      <c r="T21" s="427"/>
      <c r="U21" s="427"/>
      <c r="V21" s="427"/>
      <c r="W21" s="427"/>
      <c r="X21" s="427"/>
      <c r="Y21" s="427"/>
      <c r="Z21" s="427"/>
      <c r="AA21" s="427"/>
      <c r="AB21" s="427"/>
    </row>
    <row r="22" spans="1:28" s="429" customFormat="1" ht="39" customHeight="1" thickBot="1">
      <c r="A22" s="677" t="s">
        <v>16</v>
      </c>
      <c r="B22" s="677"/>
      <c r="C22" s="677"/>
      <c r="D22" s="677"/>
      <c r="E22" s="677"/>
      <c r="F22" s="677"/>
      <c r="G22" s="677"/>
      <c r="H22" s="677"/>
      <c r="I22" s="677"/>
      <c r="J22" s="677"/>
      <c r="K22" s="677"/>
      <c r="L22" s="677"/>
      <c r="M22" s="677"/>
      <c r="N22" s="677"/>
      <c r="O22" s="677"/>
      <c r="P22" s="677"/>
      <c r="Q22" s="677"/>
      <c r="R22" s="677"/>
      <c r="S22" s="677"/>
      <c r="T22" s="677"/>
      <c r="U22" s="677"/>
      <c r="V22" s="677"/>
      <c r="W22" s="677"/>
      <c r="X22" s="677"/>
      <c r="Y22" s="677"/>
      <c r="Z22" s="677"/>
      <c r="AA22" s="677"/>
      <c r="AB22" s="677"/>
    </row>
    <row r="23" spans="1:28" ht="27.95" customHeight="1" thickBot="1">
      <c r="A23" s="669" t="s">
        <v>183</v>
      </c>
      <c r="B23" s="671">
        <v>2015</v>
      </c>
      <c r="C23" s="672"/>
      <c r="D23" s="672"/>
      <c r="E23" s="672"/>
      <c r="F23" s="672"/>
      <c r="G23" s="672"/>
      <c r="H23" s="672"/>
      <c r="I23" s="672"/>
      <c r="J23" s="672"/>
      <c r="K23" s="672"/>
      <c r="L23" s="672"/>
      <c r="M23" s="673"/>
      <c r="N23" s="671">
        <v>2016</v>
      </c>
      <c r="O23" s="672"/>
      <c r="P23" s="672"/>
      <c r="Q23" s="672"/>
      <c r="R23" s="672"/>
      <c r="S23" s="672"/>
      <c r="T23" s="672"/>
      <c r="U23" s="672"/>
      <c r="V23" s="672"/>
      <c r="W23" s="672"/>
      <c r="X23" s="672"/>
      <c r="Y23" s="673"/>
      <c r="Z23" s="678" t="s">
        <v>466</v>
      </c>
      <c r="AA23" s="679"/>
      <c r="AB23" s="680"/>
    </row>
    <row r="24" spans="1:28" ht="27.95" customHeight="1" thickBot="1">
      <c r="A24" s="670"/>
      <c r="B24" s="400">
        <v>1</v>
      </c>
      <c r="C24" s="401">
        <v>2</v>
      </c>
      <c r="D24" s="401">
        <v>3</v>
      </c>
      <c r="E24" s="401">
        <v>4</v>
      </c>
      <c r="F24" s="401">
        <v>5</v>
      </c>
      <c r="G24" s="401">
        <v>6</v>
      </c>
      <c r="H24" s="401">
        <v>7</v>
      </c>
      <c r="I24" s="401">
        <v>8</v>
      </c>
      <c r="J24" s="401">
        <v>9</v>
      </c>
      <c r="K24" s="401">
        <v>10</v>
      </c>
      <c r="L24" s="401">
        <v>11</v>
      </c>
      <c r="M24" s="402">
        <v>12</v>
      </c>
      <c r="N24" s="400">
        <v>1</v>
      </c>
      <c r="O24" s="401">
        <v>2</v>
      </c>
      <c r="P24" s="401">
        <v>3</v>
      </c>
      <c r="Q24" s="401">
        <v>4</v>
      </c>
      <c r="R24" s="401">
        <v>5</v>
      </c>
      <c r="S24" s="401">
        <v>6</v>
      </c>
      <c r="T24" s="401">
        <v>7</v>
      </c>
      <c r="U24" s="401">
        <v>8</v>
      </c>
      <c r="V24" s="401">
        <v>9</v>
      </c>
      <c r="W24" s="401">
        <v>10</v>
      </c>
      <c r="X24" s="401">
        <v>11</v>
      </c>
      <c r="Y24" s="402">
        <v>12</v>
      </c>
      <c r="Z24" s="561">
        <v>2015</v>
      </c>
      <c r="AA24" s="561">
        <v>2016</v>
      </c>
      <c r="AB24" s="403" t="s">
        <v>112</v>
      </c>
    </row>
    <row r="25" spans="1:28" ht="27.95" customHeight="1">
      <c r="A25" s="404" t="s">
        <v>1</v>
      </c>
      <c r="B25" s="405">
        <v>43.978000000000002</v>
      </c>
      <c r="C25" s="406">
        <v>43.875999999999998</v>
      </c>
      <c r="D25" s="406">
        <v>43.125</v>
      </c>
      <c r="E25" s="406">
        <v>42.037999999999997</v>
      </c>
      <c r="F25" s="406">
        <v>40.679000000000002</v>
      </c>
      <c r="G25" s="406">
        <v>39.764000000000003</v>
      </c>
      <c r="H25" s="406">
        <v>40.707000000000001</v>
      </c>
      <c r="I25" s="406">
        <v>40.401000000000003</v>
      </c>
      <c r="J25" s="406">
        <v>39.164999999999999</v>
      </c>
      <c r="K25" s="406">
        <v>37.875999999999998</v>
      </c>
      <c r="L25" s="406">
        <v>37.127000000000002</v>
      </c>
      <c r="M25" s="406">
        <v>37.218000000000004</v>
      </c>
      <c r="N25" s="407">
        <v>37.651000000000003</v>
      </c>
      <c r="O25" s="406">
        <v>37.389000000000003</v>
      </c>
      <c r="P25" s="406">
        <v>36.537999999999997</v>
      </c>
      <c r="Q25" s="406">
        <v>35.728000000000002</v>
      </c>
      <c r="R25" s="406">
        <v>34.716999999999999</v>
      </c>
      <c r="S25" s="406">
        <v>33.963000000000001</v>
      </c>
      <c r="T25" s="406">
        <v>34.835000000000001</v>
      </c>
      <c r="U25" s="406">
        <v>34.61</v>
      </c>
      <c r="V25" s="406">
        <v>33.069000000000003</v>
      </c>
      <c r="W25" s="406">
        <v>32.024000000000001</v>
      </c>
      <c r="X25" s="406">
        <v>30.663</v>
      </c>
      <c r="Y25" s="408">
        <v>30.178999999999998</v>
      </c>
      <c r="Z25" s="409">
        <v>40.757874999999999</v>
      </c>
      <c r="AA25" s="409">
        <v>34.573791666666665</v>
      </c>
      <c r="AB25" s="410">
        <f>AA25-Z25</f>
        <v>-6.1840833333333336</v>
      </c>
    </row>
    <row r="26" spans="1:28" ht="27.95" customHeight="1">
      <c r="A26" s="411" t="s">
        <v>2</v>
      </c>
      <c r="B26" s="412">
        <v>58.213999999999999</v>
      </c>
      <c r="C26" s="413">
        <v>57.329000000000001</v>
      </c>
      <c r="D26" s="413">
        <v>55.149000000000001</v>
      </c>
      <c r="E26" s="413">
        <v>52.1</v>
      </c>
      <c r="F26" s="413">
        <v>49.826000000000001</v>
      </c>
      <c r="G26" s="413">
        <v>48.613999999999997</v>
      </c>
      <c r="H26" s="413">
        <v>49.183999999999997</v>
      </c>
      <c r="I26" s="413">
        <v>48.594000000000001</v>
      </c>
      <c r="J26" s="413">
        <v>47.853999999999999</v>
      </c>
      <c r="K26" s="413">
        <v>46.484000000000002</v>
      </c>
      <c r="L26" s="413">
        <v>46.555</v>
      </c>
      <c r="M26" s="413">
        <v>48.101999999999997</v>
      </c>
      <c r="N26" s="412">
        <v>49.219000000000001</v>
      </c>
      <c r="O26" s="413">
        <v>48.427</v>
      </c>
      <c r="P26" s="413">
        <v>46.417000000000002</v>
      </c>
      <c r="Q26" s="413">
        <v>43.527999999999999</v>
      </c>
      <c r="R26" s="413">
        <v>41.564</v>
      </c>
      <c r="S26" s="413">
        <v>40.637999999999998</v>
      </c>
      <c r="T26" s="413">
        <v>41.295000000000002</v>
      </c>
      <c r="U26" s="413">
        <v>40.834000000000003</v>
      </c>
      <c r="V26" s="413">
        <v>39.811</v>
      </c>
      <c r="W26" s="413">
        <v>38.061999999999998</v>
      </c>
      <c r="X26" s="413">
        <v>37.511000000000003</v>
      </c>
      <c r="Y26" s="414">
        <v>38.966000000000001</v>
      </c>
      <c r="Z26" s="409">
        <v>51.024250000000002</v>
      </c>
      <c r="AA26" s="409">
        <v>42.57</v>
      </c>
      <c r="AB26" s="415">
        <f t="shared" ref="AB26:AB39" si="1">AA26-Z26</f>
        <v>-8.4542500000000018</v>
      </c>
    </row>
    <row r="27" spans="1:28" ht="27.95" customHeight="1">
      <c r="A27" s="411" t="s">
        <v>3</v>
      </c>
      <c r="B27" s="412">
        <v>29.666</v>
      </c>
      <c r="C27" s="413">
        <v>29.372</v>
      </c>
      <c r="D27" s="413">
        <v>27.024999999999999</v>
      </c>
      <c r="E27" s="413">
        <v>23.997</v>
      </c>
      <c r="F27" s="413">
        <v>21.736999999999998</v>
      </c>
      <c r="G27" s="413">
        <v>20.689</v>
      </c>
      <c r="H27" s="413">
        <v>20.79</v>
      </c>
      <c r="I27" s="413">
        <v>20.375</v>
      </c>
      <c r="J27" s="413">
        <v>19.747</v>
      </c>
      <c r="K27" s="413">
        <v>19.390999999999998</v>
      </c>
      <c r="L27" s="413">
        <v>20.135999999999999</v>
      </c>
      <c r="M27" s="413">
        <v>22.576000000000001</v>
      </c>
      <c r="N27" s="412">
        <v>24.707000000000001</v>
      </c>
      <c r="O27" s="413">
        <v>24.308</v>
      </c>
      <c r="P27" s="413">
        <v>22.786000000000001</v>
      </c>
      <c r="Q27" s="413">
        <v>20.085999999999999</v>
      </c>
      <c r="R27" s="413">
        <v>18.370999999999999</v>
      </c>
      <c r="S27" s="413">
        <v>17.623000000000001</v>
      </c>
      <c r="T27" s="413">
        <v>18.097000000000001</v>
      </c>
      <c r="U27" s="413">
        <v>17.760000000000002</v>
      </c>
      <c r="V27" s="413">
        <v>17.265000000000001</v>
      </c>
      <c r="W27" s="413">
        <v>16.873000000000001</v>
      </c>
      <c r="X27" s="413">
        <v>17.225000000000001</v>
      </c>
      <c r="Y27" s="414">
        <v>19.385000000000002</v>
      </c>
      <c r="Z27" s="409">
        <v>23.169625</v>
      </c>
      <c r="AA27" s="409">
        <v>19.673458333333333</v>
      </c>
      <c r="AB27" s="415">
        <f t="shared" si="1"/>
        <v>-3.4961666666666673</v>
      </c>
    </row>
    <row r="28" spans="1:28" ht="27.95" customHeight="1">
      <c r="A28" s="411" t="s">
        <v>4</v>
      </c>
      <c r="B28" s="412">
        <v>23.382999999999999</v>
      </c>
      <c r="C28" s="413">
        <v>22.696999999999999</v>
      </c>
      <c r="D28" s="413">
        <v>21.21</v>
      </c>
      <c r="E28" s="413">
        <v>19.649999999999999</v>
      </c>
      <c r="F28" s="413">
        <v>18.678000000000001</v>
      </c>
      <c r="G28" s="413">
        <v>18.244</v>
      </c>
      <c r="H28" s="413">
        <v>18.63</v>
      </c>
      <c r="I28" s="413">
        <v>18.363</v>
      </c>
      <c r="J28" s="413">
        <v>17.72</v>
      </c>
      <c r="K28" s="413">
        <v>17.149000000000001</v>
      </c>
      <c r="L28" s="413">
        <v>17.271999999999998</v>
      </c>
      <c r="M28" s="413">
        <v>18.587</v>
      </c>
      <c r="N28" s="412">
        <v>19.356000000000002</v>
      </c>
      <c r="O28" s="413">
        <v>18.786000000000001</v>
      </c>
      <c r="P28" s="413">
        <v>17.73</v>
      </c>
      <c r="Q28" s="413">
        <v>16.292999999999999</v>
      </c>
      <c r="R28" s="413">
        <v>15.384</v>
      </c>
      <c r="S28" s="413">
        <v>15.031000000000001</v>
      </c>
      <c r="T28" s="413">
        <v>15.544</v>
      </c>
      <c r="U28" s="413">
        <v>15.363</v>
      </c>
      <c r="V28" s="413">
        <v>14.723000000000001</v>
      </c>
      <c r="W28" s="413">
        <v>13.971</v>
      </c>
      <c r="X28" s="413">
        <v>13.643000000000001</v>
      </c>
      <c r="Y28" s="414">
        <v>14.654999999999999</v>
      </c>
      <c r="Z28" s="409">
        <v>19.467500000000001</v>
      </c>
      <c r="AA28" s="409">
        <v>16.037083333333335</v>
      </c>
      <c r="AB28" s="415">
        <f t="shared" si="1"/>
        <v>-3.430416666666666</v>
      </c>
    </row>
    <row r="29" spans="1:28" ht="27.95" customHeight="1">
      <c r="A29" s="411" t="s">
        <v>5</v>
      </c>
      <c r="B29" s="412">
        <v>17.786999999999999</v>
      </c>
      <c r="C29" s="413">
        <v>17.433</v>
      </c>
      <c r="D29" s="413">
        <v>16.785</v>
      </c>
      <c r="E29" s="413">
        <v>16.067</v>
      </c>
      <c r="F29" s="413">
        <v>15.388999999999999</v>
      </c>
      <c r="G29" s="413">
        <v>14.884</v>
      </c>
      <c r="H29" s="413">
        <v>14.685</v>
      </c>
      <c r="I29" s="413">
        <v>14.492000000000001</v>
      </c>
      <c r="J29" s="413">
        <v>14.28</v>
      </c>
      <c r="K29" s="413">
        <v>14.337999999999999</v>
      </c>
      <c r="L29" s="413">
        <v>14.547000000000001</v>
      </c>
      <c r="M29" s="413">
        <v>14.896000000000001</v>
      </c>
      <c r="N29" s="412">
        <v>15.334</v>
      </c>
      <c r="O29" s="413">
        <v>15.097</v>
      </c>
      <c r="P29" s="413">
        <v>14.53</v>
      </c>
      <c r="Q29" s="413">
        <v>13.657</v>
      </c>
      <c r="R29" s="413">
        <v>13.023</v>
      </c>
      <c r="S29" s="413">
        <v>12.476000000000001</v>
      </c>
      <c r="T29" s="413">
        <v>12.444000000000001</v>
      </c>
      <c r="U29" s="413">
        <v>12.016999999999999</v>
      </c>
      <c r="V29" s="413">
        <v>11.782999999999999</v>
      </c>
      <c r="W29" s="413">
        <v>11.419</v>
      </c>
      <c r="X29" s="413">
        <v>11.266999999999999</v>
      </c>
      <c r="Y29" s="414">
        <v>11.795999999999999</v>
      </c>
      <c r="Z29" s="409">
        <v>15.565</v>
      </c>
      <c r="AA29" s="409">
        <v>13.03275</v>
      </c>
      <c r="AB29" s="415">
        <f t="shared" si="1"/>
        <v>-2.5322499999999994</v>
      </c>
    </row>
    <row r="30" spans="1:28" ht="27.95" customHeight="1">
      <c r="A30" s="411" t="s">
        <v>6</v>
      </c>
      <c r="B30" s="412">
        <v>62.14</v>
      </c>
      <c r="C30" s="413">
        <v>61.283999999999999</v>
      </c>
      <c r="D30" s="413">
        <v>59.573999999999998</v>
      </c>
      <c r="E30" s="413">
        <v>56.94</v>
      </c>
      <c r="F30" s="413">
        <v>55.073</v>
      </c>
      <c r="G30" s="413">
        <v>53.677999999999997</v>
      </c>
      <c r="H30" s="413">
        <v>53.411000000000001</v>
      </c>
      <c r="I30" s="413">
        <v>52.511000000000003</v>
      </c>
      <c r="J30" s="413">
        <v>51.781999999999996</v>
      </c>
      <c r="K30" s="413">
        <v>50.655000000000001</v>
      </c>
      <c r="L30" s="413">
        <v>50.165999999999997</v>
      </c>
      <c r="M30" s="413">
        <v>50.777999999999999</v>
      </c>
      <c r="N30" s="412">
        <v>52.244</v>
      </c>
      <c r="O30" s="413">
        <v>52.366999999999997</v>
      </c>
      <c r="P30" s="413">
        <v>51.237000000000002</v>
      </c>
      <c r="Q30" s="413">
        <v>49.978999999999999</v>
      </c>
      <c r="R30" s="413">
        <v>48.52</v>
      </c>
      <c r="S30" s="413">
        <v>47.411999999999999</v>
      </c>
      <c r="T30" s="413">
        <v>47.396999999999998</v>
      </c>
      <c r="U30" s="413">
        <v>46.819000000000003</v>
      </c>
      <c r="V30" s="413">
        <v>46.085999999999999</v>
      </c>
      <c r="W30" s="413">
        <v>44.741999999999997</v>
      </c>
      <c r="X30" s="413">
        <v>43.716999999999999</v>
      </c>
      <c r="Y30" s="414">
        <v>44.527999999999999</v>
      </c>
      <c r="Z30" s="409">
        <v>55.251249999999999</v>
      </c>
      <c r="AA30" s="409">
        <v>48.181083333333333</v>
      </c>
      <c r="AB30" s="415">
        <f t="shared" si="1"/>
        <v>-7.0701666666666654</v>
      </c>
    </row>
    <row r="31" spans="1:28" ht="27.95" customHeight="1">
      <c r="A31" s="411" t="s">
        <v>7</v>
      </c>
      <c r="B31" s="412">
        <v>23.777999999999999</v>
      </c>
      <c r="C31" s="413">
        <v>23.364999999999998</v>
      </c>
      <c r="D31" s="413">
        <v>22.552</v>
      </c>
      <c r="E31" s="413">
        <v>21.640999999999998</v>
      </c>
      <c r="F31" s="413">
        <v>20.600999999999999</v>
      </c>
      <c r="G31" s="413">
        <v>19.905000000000001</v>
      </c>
      <c r="H31" s="413">
        <v>20.026</v>
      </c>
      <c r="I31" s="413">
        <v>19.914999999999999</v>
      </c>
      <c r="J31" s="413">
        <v>19.652000000000001</v>
      </c>
      <c r="K31" s="413">
        <v>19.126999999999999</v>
      </c>
      <c r="L31" s="413">
        <v>18.864999999999998</v>
      </c>
      <c r="M31" s="413">
        <v>19.507000000000001</v>
      </c>
      <c r="N31" s="412">
        <v>19.974</v>
      </c>
      <c r="O31" s="413">
        <v>19.585999999999999</v>
      </c>
      <c r="P31" s="413">
        <v>18.989000000000001</v>
      </c>
      <c r="Q31" s="413">
        <v>18.11</v>
      </c>
      <c r="R31" s="413">
        <v>17.088000000000001</v>
      </c>
      <c r="S31" s="413">
        <v>16.488</v>
      </c>
      <c r="T31" s="413">
        <v>16.835000000000001</v>
      </c>
      <c r="U31" s="413">
        <v>16.661999999999999</v>
      </c>
      <c r="V31" s="413">
        <v>16.225000000000001</v>
      </c>
      <c r="W31" s="413">
        <v>15.638</v>
      </c>
      <c r="X31" s="413">
        <v>15.618</v>
      </c>
      <c r="Y31" s="414">
        <v>16.103999999999999</v>
      </c>
      <c r="Z31" s="409">
        <v>20.910708333333332</v>
      </c>
      <c r="AA31" s="409">
        <v>17.418208333333332</v>
      </c>
      <c r="AB31" s="415">
        <f t="shared" si="1"/>
        <v>-3.4924999999999997</v>
      </c>
    </row>
    <row r="32" spans="1:28" ht="27.95" customHeight="1">
      <c r="A32" s="411" t="s">
        <v>8</v>
      </c>
      <c r="B32" s="412">
        <v>24.236000000000001</v>
      </c>
      <c r="C32" s="413">
        <v>23.564</v>
      </c>
      <c r="D32" s="413">
        <v>22.44</v>
      </c>
      <c r="E32" s="413">
        <v>20.506</v>
      </c>
      <c r="F32" s="413">
        <v>18.984999999999999</v>
      </c>
      <c r="G32" s="413">
        <v>18.132000000000001</v>
      </c>
      <c r="H32" s="413">
        <v>18.552</v>
      </c>
      <c r="I32" s="413">
        <v>18.283999999999999</v>
      </c>
      <c r="J32" s="413">
        <v>17.852</v>
      </c>
      <c r="K32" s="413">
        <v>17.238</v>
      </c>
      <c r="L32" s="413">
        <v>17.404</v>
      </c>
      <c r="M32" s="413">
        <v>18.574000000000002</v>
      </c>
      <c r="N32" s="412">
        <v>19.082999999999998</v>
      </c>
      <c r="O32" s="413">
        <v>18.533999999999999</v>
      </c>
      <c r="P32" s="413">
        <v>17.494</v>
      </c>
      <c r="Q32" s="413">
        <v>15.875999999999999</v>
      </c>
      <c r="R32" s="413">
        <v>14.737</v>
      </c>
      <c r="S32" s="413">
        <v>14.289</v>
      </c>
      <c r="T32" s="413">
        <v>14.77</v>
      </c>
      <c r="U32" s="413">
        <v>14.571999999999999</v>
      </c>
      <c r="V32" s="413">
        <v>14.079000000000001</v>
      </c>
      <c r="W32" s="413">
        <v>13.606</v>
      </c>
      <c r="X32" s="413">
        <v>13.516</v>
      </c>
      <c r="Y32" s="414">
        <v>14.27</v>
      </c>
      <c r="Z32" s="409">
        <v>19.867750000000001</v>
      </c>
      <c r="AA32" s="409">
        <v>15.5815</v>
      </c>
      <c r="AB32" s="415">
        <f t="shared" si="1"/>
        <v>-4.2862500000000008</v>
      </c>
    </row>
    <row r="33" spans="1:28" ht="27.95" customHeight="1">
      <c r="A33" s="411" t="s">
        <v>9</v>
      </c>
      <c r="B33" s="412">
        <v>22.981999999999999</v>
      </c>
      <c r="C33" s="413">
        <v>22.521000000000001</v>
      </c>
      <c r="D33" s="413">
        <v>21.047999999999998</v>
      </c>
      <c r="E33" s="413">
        <v>18.675999999999998</v>
      </c>
      <c r="F33" s="413">
        <v>17.218</v>
      </c>
      <c r="G33" s="413">
        <v>16.437999999999999</v>
      </c>
      <c r="H33" s="413">
        <v>17.282</v>
      </c>
      <c r="I33" s="413">
        <v>17.14</v>
      </c>
      <c r="J33" s="413">
        <v>16.582000000000001</v>
      </c>
      <c r="K33" s="413">
        <v>15.973000000000001</v>
      </c>
      <c r="L33" s="413">
        <v>16.28</v>
      </c>
      <c r="M33" s="413">
        <v>18.074999999999999</v>
      </c>
      <c r="N33" s="412">
        <v>19.236999999999998</v>
      </c>
      <c r="O33" s="413">
        <v>18.965</v>
      </c>
      <c r="P33" s="413">
        <v>17.867999999999999</v>
      </c>
      <c r="Q33" s="413">
        <v>15.673</v>
      </c>
      <c r="R33" s="413">
        <v>14.244999999999999</v>
      </c>
      <c r="S33" s="413">
        <v>13.49</v>
      </c>
      <c r="T33" s="413">
        <v>14.42</v>
      </c>
      <c r="U33" s="413">
        <v>14.162000000000001</v>
      </c>
      <c r="V33" s="413">
        <v>13.433999999999999</v>
      </c>
      <c r="W33" s="413">
        <v>12.829000000000001</v>
      </c>
      <c r="X33" s="413">
        <v>12.999000000000001</v>
      </c>
      <c r="Y33" s="414">
        <v>14.407</v>
      </c>
      <c r="Z33" s="409">
        <v>18.512208333333334</v>
      </c>
      <c r="AA33" s="409">
        <v>15.296916666666666</v>
      </c>
      <c r="AB33" s="415">
        <f t="shared" si="1"/>
        <v>-3.2152916666666673</v>
      </c>
    </row>
    <row r="34" spans="1:28" ht="27.95" customHeight="1">
      <c r="A34" s="411" t="s">
        <v>10</v>
      </c>
      <c r="B34" s="412">
        <v>26.431000000000001</v>
      </c>
      <c r="C34" s="413">
        <v>26.047999999999998</v>
      </c>
      <c r="D34" s="413">
        <v>24.452999999999999</v>
      </c>
      <c r="E34" s="413">
        <v>21.527000000000001</v>
      </c>
      <c r="F34" s="413">
        <v>19.948</v>
      </c>
      <c r="G34" s="413">
        <v>19.294</v>
      </c>
      <c r="H34" s="413">
        <v>19.863</v>
      </c>
      <c r="I34" s="413">
        <v>19.696000000000002</v>
      </c>
      <c r="J34" s="413">
        <v>19.22</v>
      </c>
      <c r="K34" s="413">
        <v>18.690000000000001</v>
      </c>
      <c r="L34" s="413">
        <v>18.946000000000002</v>
      </c>
      <c r="M34" s="413">
        <v>21.268000000000001</v>
      </c>
      <c r="N34" s="412">
        <v>22.277999999999999</v>
      </c>
      <c r="O34" s="413">
        <v>21.878</v>
      </c>
      <c r="P34" s="413">
        <v>20.436</v>
      </c>
      <c r="Q34" s="413">
        <v>17.972000000000001</v>
      </c>
      <c r="R34" s="413">
        <v>16.663</v>
      </c>
      <c r="S34" s="413">
        <v>16.248999999999999</v>
      </c>
      <c r="T34" s="413">
        <v>16.957999999999998</v>
      </c>
      <c r="U34" s="413">
        <v>16.933</v>
      </c>
      <c r="V34" s="413">
        <v>16.358000000000001</v>
      </c>
      <c r="W34" s="413">
        <v>15.757</v>
      </c>
      <c r="X34" s="413">
        <v>15.587999999999999</v>
      </c>
      <c r="Y34" s="414">
        <v>17.672000000000001</v>
      </c>
      <c r="Z34" s="409">
        <v>21.459666666666667</v>
      </c>
      <c r="AA34" s="409">
        <v>18.045000000000002</v>
      </c>
      <c r="AB34" s="415">
        <f t="shared" si="1"/>
        <v>-3.4146666666666654</v>
      </c>
    </row>
    <row r="35" spans="1:28" ht="27.95" customHeight="1">
      <c r="A35" s="411" t="s">
        <v>11</v>
      </c>
      <c r="B35" s="412">
        <v>67.613</v>
      </c>
      <c r="C35" s="413">
        <v>66.459999999999994</v>
      </c>
      <c r="D35" s="413">
        <v>63.857999999999997</v>
      </c>
      <c r="E35" s="413">
        <v>59.591999999999999</v>
      </c>
      <c r="F35" s="413">
        <v>56.195</v>
      </c>
      <c r="G35" s="413">
        <v>54.569000000000003</v>
      </c>
      <c r="H35" s="413">
        <v>55.345999999999997</v>
      </c>
      <c r="I35" s="413">
        <v>54.981999999999999</v>
      </c>
      <c r="J35" s="413">
        <v>53.691000000000003</v>
      </c>
      <c r="K35" s="413">
        <v>52.232999999999997</v>
      </c>
      <c r="L35" s="413">
        <v>52.628999999999998</v>
      </c>
      <c r="M35" s="413">
        <v>56.031999999999996</v>
      </c>
      <c r="N35" s="412">
        <v>57.704000000000001</v>
      </c>
      <c r="O35" s="413">
        <v>57.124000000000002</v>
      </c>
      <c r="P35" s="413">
        <v>54.976999999999997</v>
      </c>
      <c r="Q35" s="413">
        <v>51.776000000000003</v>
      </c>
      <c r="R35" s="413">
        <v>49.133000000000003</v>
      </c>
      <c r="S35" s="413">
        <v>47.765999999999998</v>
      </c>
      <c r="T35" s="413">
        <v>48.994999999999997</v>
      </c>
      <c r="U35" s="413">
        <v>48.661000000000001</v>
      </c>
      <c r="V35" s="413">
        <v>47.249000000000002</v>
      </c>
      <c r="W35" s="413">
        <v>45.923999999999999</v>
      </c>
      <c r="X35" s="413">
        <v>46.155000000000001</v>
      </c>
      <c r="Y35" s="414">
        <v>49.031999999999996</v>
      </c>
      <c r="Z35" s="409">
        <v>58.190458333333339</v>
      </c>
      <c r="AA35" s="409">
        <v>50.666333333333334</v>
      </c>
      <c r="AB35" s="415">
        <f t="shared" si="1"/>
        <v>-7.5241250000000051</v>
      </c>
    </row>
    <row r="36" spans="1:28" ht="27.95" customHeight="1">
      <c r="A36" s="411" t="s">
        <v>12</v>
      </c>
      <c r="B36" s="412">
        <v>40.555</v>
      </c>
      <c r="C36" s="413">
        <v>39.868000000000002</v>
      </c>
      <c r="D36" s="413">
        <v>37.642000000000003</v>
      </c>
      <c r="E36" s="413">
        <v>34.274000000000001</v>
      </c>
      <c r="F36" s="413">
        <v>31.852</v>
      </c>
      <c r="G36" s="413">
        <v>30.506</v>
      </c>
      <c r="H36" s="413">
        <v>30.507000000000001</v>
      </c>
      <c r="I36" s="413">
        <v>30.029</v>
      </c>
      <c r="J36" s="413">
        <v>29.611999999999998</v>
      </c>
      <c r="K36" s="413">
        <v>28.596</v>
      </c>
      <c r="L36" s="413">
        <v>28.759</v>
      </c>
      <c r="M36" s="413">
        <v>31.058</v>
      </c>
      <c r="N36" s="412">
        <v>32.267000000000003</v>
      </c>
      <c r="O36" s="413">
        <v>31.86</v>
      </c>
      <c r="P36" s="413">
        <v>30.126999999999999</v>
      </c>
      <c r="Q36" s="413">
        <v>27.463999999999999</v>
      </c>
      <c r="R36" s="413">
        <v>26.033999999999999</v>
      </c>
      <c r="S36" s="413">
        <v>25.401</v>
      </c>
      <c r="T36" s="413">
        <v>25.754999999999999</v>
      </c>
      <c r="U36" s="413">
        <v>25.405000000000001</v>
      </c>
      <c r="V36" s="413">
        <v>24.974</v>
      </c>
      <c r="W36" s="413">
        <v>24.332999999999998</v>
      </c>
      <c r="X36" s="413">
        <v>24.524000000000001</v>
      </c>
      <c r="Y36" s="414">
        <v>26.495000000000001</v>
      </c>
      <c r="Z36" s="409">
        <v>33.101999999999997</v>
      </c>
      <c r="AA36" s="409">
        <v>27.243375</v>
      </c>
      <c r="AB36" s="415">
        <f t="shared" si="1"/>
        <v>-5.8586249999999964</v>
      </c>
    </row>
    <row r="37" spans="1:28" ht="27.95" customHeight="1">
      <c r="A37" s="411" t="s">
        <v>13</v>
      </c>
      <c r="B37" s="412">
        <v>30.247</v>
      </c>
      <c r="C37" s="413">
        <v>29.835000000000001</v>
      </c>
      <c r="D37" s="413">
        <v>28.335999999999999</v>
      </c>
      <c r="E37" s="413">
        <v>26.187000000000001</v>
      </c>
      <c r="F37" s="413">
        <v>24.295000000000002</v>
      </c>
      <c r="G37" s="413">
        <v>23.413</v>
      </c>
      <c r="H37" s="413">
        <v>23.869</v>
      </c>
      <c r="I37" s="413">
        <v>23.492000000000001</v>
      </c>
      <c r="J37" s="413">
        <v>22.821999999999999</v>
      </c>
      <c r="K37" s="413">
        <v>22.007999999999999</v>
      </c>
      <c r="L37" s="413">
        <v>22.366</v>
      </c>
      <c r="M37" s="413">
        <v>23.873999999999999</v>
      </c>
      <c r="N37" s="412">
        <v>24.763000000000002</v>
      </c>
      <c r="O37" s="413">
        <v>24.36</v>
      </c>
      <c r="P37" s="413">
        <v>23.178999999999998</v>
      </c>
      <c r="Q37" s="413">
        <v>21.242000000000001</v>
      </c>
      <c r="R37" s="413">
        <v>19.873999999999999</v>
      </c>
      <c r="S37" s="413">
        <v>19.143000000000001</v>
      </c>
      <c r="T37" s="413">
        <v>19.707000000000001</v>
      </c>
      <c r="U37" s="413">
        <v>19.52</v>
      </c>
      <c r="V37" s="413">
        <v>18.905000000000001</v>
      </c>
      <c r="W37" s="413">
        <v>18.433</v>
      </c>
      <c r="X37" s="413">
        <v>18.422000000000001</v>
      </c>
      <c r="Y37" s="414">
        <v>19.847999999999999</v>
      </c>
      <c r="Z37" s="409">
        <v>25.293875</v>
      </c>
      <c r="AA37" s="409">
        <v>20.784083333333331</v>
      </c>
      <c r="AB37" s="415">
        <f t="shared" si="1"/>
        <v>-4.5097916666666684</v>
      </c>
    </row>
    <row r="38" spans="1:28" ht="27.95" customHeight="1" thickBot="1">
      <c r="A38" s="416" t="s">
        <v>14</v>
      </c>
      <c r="B38" s="417">
        <v>85.180999999999997</v>
      </c>
      <c r="C38" s="418">
        <v>84.465000000000003</v>
      </c>
      <c r="D38" s="418">
        <v>82.117999999999995</v>
      </c>
      <c r="E38" s="418">
        <v>78.39</v>
      </c>
      <c r="F38" s="418">
        <v>75.212999999999994</v>
      </c>
      <c r="G38" s="418">
        <v>73.265000000000001</v>
      </c>
      <c r="H38" s="418">
        <v>73.489000000000004</v>
      </c>
      <c r="I38" s="418">
        <v>72.391999999999996</v>
      </c>
      <c r="J38" s="418">
        <v>71.912999999999997</v>
      </c>
      <c r="K38" s="418">
        <v>70.674000000000007</v>
      </c>
      <c r="L38" s="418">
        <v>70.311999999999998</v>
      </c>
      <c r="M38" s="418">
        <v>72.572999999999993</v>
      </c>
      <c r="N38" s="417">
        <v>73.585999999999999</v>
      </c>
      <c r="O38" s="418">
        <v>72.572999999999993</v>
      </c>
      <c r="P38" s="418">
        <v>70.801000000000002</v>
      </c>
      <c r="Q38" s="418">
        <v>67.575999999999993</v>
      </c>
      <c r="R38" s="418">
        <v>65.436000000000007</v>
      </c>
      <c r="S38" s="413">
        <v>64.358999999999995</v>
      </c>
      <c r="T38" s="418">
        <v>65.614999999999995</v>
      </c>
      <c r="U38" s="418">
        <v>65.156000000000006</v>
      </c>
      <c r="V38" s="418">
        <v>64.296999999999997</v>
      </c>
      <c r="W38" s="418">
        <v>62.633000000000003</v>
      </c>
      <c r="X38" s="418">
        <v>61.906999999999996</v>
      </c>
      <c r="Y38" s="419">
        <v>64.036000000000001</v>
      </c>
      <c r="Z38" s="409">
        <v>76.303083333333333</v>
      </c>
      <c r="AA38" s="409">
        <v>66.853624999999994</v>
      </c>
      <c r="AB38" s="415">
        <f t="shared" si="1"/>
        <v>-9.4494583333333395</v>
      </c>
    </row>
    <row r="39" spans="1:28" ht="27.95" customHeight="1" thickBot="1">
      <c r="A39" s="416" t="s">
        <v>15</v>
      </c>
      <c r="B39" s="420">
        <v>556.19100000000003</v>
      </c>
      <c r="C39" s="421">
        <v>548.11699999999996</v>
      </c>
      <c r="D39" s="421">
        <v>525.31500000000005</v>
      </c>
      <c r="E39" s="421">
        <v>491.58499999999998</v>
      </c>
      <c r="F39" s="421">
        <v>465.68900000000002</v>
      </c>
      <c r="G39" s="421">
        <v>451.39499999999998</v>
      </c>
      <c r="H39" s="421">
        <v>456.34100000000001</v>
      </c>
      <c r="I39" s="421">
        <v>450.666</v>
      </c>
      <c r="J39" s="421">
        <v>441.892</v>
      </c>
      <c r="K39" s="421">
        <v>430.43200000000002</v>
      </c>
      <c r="L39" s="421">
        <v>431.36399999999998</v>
      </c>
      <c r="M39" s="421">
        <v>453.11799999999999</v>
      </c>
      <c r="N39" s="420">
        <v>467.40300000000002</v>
      </c>
      <c r="O39" s="421">
        <v>461.25400000000002</v>
      </c>
      <c r="P39" s="421">
        <v>443.10899999999998</v>
      </c>
      <c r="Q39" s="422">
        <v>414.96</v>
      </c>
      <c r="R39" s="422">
        <v>394.78899999999999</v>
      </c>
      <c r="S39" s="422">
        <v>384.32799999999997</v>
      </c>
      <c r="T39" s="421">
        <v>392.66699999999997</v>
      </c>
      <c r="U39" s="421">
        <v>388.47399999999999</v>
      </c>
      <c r="V39" s="421">
        <v>378.25799999999998</v>
      </c>
      <c r="W39" s="421">
        <v>366.24400000000003</v>
      </c>
      <c r="X39" s="421">
        <v>362.755</v>
      </c>
      <c r="Y39" s="423">
        <v>381.37299999999999</v>
      </c>
      <c r="Z39" s="424">
        <v>478.87524999999999</v>
      </c>
      <c r="AA39" s="424">
        <v>405.95720833333331</v>
      </c>
      <c r="AB39" s="425">
        <f t="shared" si="1"/>
        <v>-72.918041666666682</v>
      </c>
    </row>
    <row r="40" spans="1:28" s="429" customFormat="1" ht="21" customHeight="1">
      <c r="A40" s="431" t="s">
        <v>467</v>
      </c>
      <c r="S40" s="430"/>
      <c r="T40" s="430"/>
      <c r="U40" s="430"/>
      <c r="V40" s="430"/>
      <c r="W40" s="430"/>
      <c r="X40" s="430"/>
      <c r="Y40" s="430"/>
    </row>
    <row r="41" spans="1:28" s="429" customFormat="1" ht="21" customHeight="1">
      <c r="A41" s="431"/>
      <c r="S41" s="430"/>
      <c r="T41" s="430"/>
      <c r="U41" s="430"/>
      <c r="V41" s="430"/>
      <c r="W41" s="430"/>
      <c r="X41" s="430"/>
      <c r="Y41" s="430"/>
    </row>
    <row r="42" spans="1:28" s="429" customFormat="1" ht="39" customHeight="1" thickBot="1">
      <c r="A42" s="677" t="s">
        <v>113</v>
      </c>
      <c r="B42" s="677"/>
      <c r="C42" s="677"/>
      <c r="D42" s="677"/>
      <c r="E42" s="677"/>
      <c r="F42" s="677"/>
      <c r="G42" s="677"/>
      <c r="H42" s="677"/>
      <c r="I42" s="677"/>
      <c r="J42" s="677"/>
      <c r="K42" s="677"/>
      <c r="L42" s="677"/>
      <c r="M42" s="677"/>
      <c r="N42" s="677"/>
      <c r="O42" s="677"/>
      <c r="P42" s="677"/>
      <c r="Q42" s="677"/>
      <c r="R42" s="677"/>
      <c r="S42" s="677"/>
      <c r="T42" s="677"/>
      <c r="U42" s="677"/>
      <c r="V42" s="677"/>
      <c r="W42" s="677"/>
      <c r="X42" s="677"/>
      <c r="Y42" s="677"/>
      <c r="Z42" s="677"/>
      <c r="AA42" s="677"/>
      <c r="AB42" s="677"/>
    </row>
    <row r="43" spans="1:28" ht="27.95" customHeight="1" thickBot="1">
      <c r="A43" s="669" t="s">
        <v>183</v>
      </c>
      <c r="B43" s="671">
        <v>2015</v>
      </c>
      <c r="C43" s="672"/>
      <c r="D43" s="672"/>
      <c r="E43" s="672"/>
      <c r="F43" s="672"/>
      <c r="G43" s="672"/>
      <c r="H43" s="672"/>
      <c r="I43" s="672"/>
      <c r="J43" s="672"/>
      <c r="K43" s="672"/>
      <c r="L43" s="672"/>
      <c r="M43" s="673"/>
      <c r="N43" s="671">
        <v>2016</v>
      </c>
      <c r="O43" s="672"/>
      <c r="P43" s="672"/>
      <c r="Q43" s="672"/>
      <c r="R43" s="672"/>
      <c r="S43" s="672"/>
      <c r="T43" s="672"/>
      <c r="U43" s="672"/>
      <c r="V43" s="672"/>
      <c r="W43" s="672"/>
      <c r="X43" s="672"/>
      <c r="Y43" s="673"/>
      <c r="Z43" s="674" t="s">
        <v>466</v>
      </c>
      <c r="AA43" s="675"/>
      <c r="AB43" s="676"/>
    </row>
    <row r="44" spans="1:28" ht="27.95" customHeight="1" thickBot="1">
      <c r="A44" s="670"/>
      <c r="B44" s="400">
        <v>1</v>
      </c>
      <c r="C44" s="401">
        <v>2</v>
      </c>
      <c r="D44" s="401">
        <v>3</v>
      </c>
      <c r="E44" s="401">
        <v>4</v>
      </c>
      <c r="F44" s="401">
        <v>5</v>
      </c>
      <c r="G44" s="401">
        <v>6</v>
      </c>
      <c r="H44" s="401">
        <v>7</v>
      </c>
      <c r="I44" s="401">
        <v>8</v>
      </c>
      <c r="J44" s="401">
        <v>9</v>
      </c>
      <c r="K44" s="401">
        <v>10</v>
      </c>
      <c r="L44" s="401">
        <v>11</v>
      </c>
      <c r="M44" s="402">
        <v>12</v>
      </c>
      <c r="N44" s="400">
        <v>1</v>
      </c>
      <c r="O44" s="401">
        <v>2</v>
      </c>
      <c r="P44" s="401">
        <v>3</v>
      </c>
      <c r="Q44" s="401">
        <v>4</v>
      </c>
      <c r="R44" s="401">
        <v>5</v>
      </c>
      <c r="S44" s="401">
        <v>6</v>
      </c>
      <c r="T44" s="401">
        <v>7</v>
      </c>
      <c r="U44" s="401">
        <v>8</v>
      </c>
      <c r="V44" s="401">
        <v>9</v>
      </c>
      <c r="W44" s="401">
        <v>10</v>
      </c>
      <c r="X44" s="401">
        <v>11</v>
      </c>
      <c r="Y44" s="402">
        <v>12</v>
      </c>
      <c r="Z44" s="561">
        <v>2015</v>
      </c>
      <c r="AA44" s="561">
        <v>2016</v>
      </c>
      <c r="AB44" s="403" t="s">
        <v>112</v>
      </c>
    </row>
    <row r="45" spans="1:28" ht="27.95" customHeight="1">
      <c r="A45" s="404" t="s">
        <v>1</v>
      </c>
      <c r="B45" s="405">
        <v>9.5679999999999996</v>
      </c>
      <c r="C45" s="406">
        <v>9.3819999999999997</v>
      </c>
      <c r="D45" s="406">
        <v>8.9819999999999993</v>
      </c>
      <c r="E45" s="406">
        <v>8.8420000000000005</v>
      </c>
      <c r="F45" s="406">
        <v>8.6690000000000005</v>
      </c>
      <c r="G45" s="406">
        <v>8.2769999999999992</v>
      </c>
      <c r="H45" s="406">
        <v>9.0660000000000007</v>
      </c>
      <c r="I45" s="406">
        <v>9.0210000000000008</v>
      </c>
      <c r="J45" s="406">
        <v>8.3520000000000003</v>
      </c>
      <c r="K45" s="406">
        <v>8.1270000000000007</v>
      </c>
      <c r="L45" s="406">
        <v>8.016</v>
      </c>
      <c r="M45" s="406">
        <v>7.931</v>
      </c>
      <c r="N45" s="407">
        <v>8.2629999999999999</v>
      </c>
      <c r="O45" s="406">
        <v>8.0299999999999994</v>
      </c>
      <c r="P45" s="406">
        <v>7.7119999999999997</v>
      </c>
      <c r="Q45" s="406">
        <v>7.6580000000000004</v>
      </c>
      <c r="R45" s="406">
        <v>7.6609999999999996</v>
      </c>
      <c r="S45" s="406">
        <v>7.524</v>
      </c>
      <c r="T45" s="406">
        <v>8.3829999999999991</v>
      </c>
      <c r="U45" s="406">
        <v>8.5640000000000001</v>
      </c>
      <c r="V45" s="406">
        <v>7.7480000000000002</v>
      </c>
      <c r="W45" s="406">
        <v>7.5490000000000004</v>
      </c>
      <c r="X45" s="406">
        <v>7.3860000000000001</v>
      </c>
      <c r="Y45" s="408">
        <v>7.2590000000000003</v>
      </c>
      <c r="Z45" s="409">
        <v>8.7373333333333338</v>
      </c>
      <c r="AA45" s="409">
        <v>7.8394166666666667</v>
      </c>
      <c r="AB45" s="410">
        <f>+AA45-Z45</f>
        <v>-0.89791666666666714</v>
      </c>
    </row>
    <row r="46" spans="1:28" ht="27.95" customHeight="1">
      <c r="A46" s="411" t="s">
        <v>2</v>
      </c>
      <c r="B46" s="412">
        <v>14.811</v>
      </c>
      <c r="C46" s="413">
        <v>14.474</v>
      </c>
      <c r="D46" s="413">
        <v>13.252000000000001</v>
      </c>
      <c r="E46" s="413">
        <v>11.756</v>
      </c>
      <c r="F46" s="413">
        <v>11.090999999999999</v>
      </c>
      <c r="G46" s="413">
        <v>10.702999999999999</v>
      </c>
      <c r="H46" s="413">
        <v>11.571999999999999</v>
      </c>
      <c r="I46" s="413">
        <v>11.209</v>
      </c>
      <c r="J46" s="413">
        <v>10.518000000000001</v>
      </c>
      <c r="K46" s="413">
        <v>10.363</v>
      </c>
      <c r="L46" s="413">
        <v>11.238</v>
      </c>
      <c r="M46" s="413">
        <v>12.518000000000001</v>
      </c>
      <c r="N46" s="412">
        <v>13.958</v>
      </c>
      <c r="O46" s="413">
        <v>13.475</v>
      </c>
      <c r="P46" s="413">
        <v>12.368</v>
      </c>
      <c r="Q46" s="413">
        <v>10.957000000000001</v>
      </c>
      <c r="R46" s="413">
        <v>10.500999999999999</v>
      </c>
      <c r="S46" s="413">
        <v>10.407999999999999</v>
      </c>
      <c r="T46" s="413">
        <v>11.002000000000001</v>
      </c>
      <c r="U46" s="413">
        <v>11.057</v>
      </c>
      <c r="V46" s="413">
        <v>10.284000000000001</v>
      </c>
      <c r="W46" s="413">
        <v>9.9760000000000009</v>
      </c>
      <c r="X46" s="413">
        <v>10.388</v>
      </c>
      <c r="Y46" s="414">
        <v>11.680999999999999</v>
      </c>
      <c r="Z46" s="409">
        <v>11.986375000000001</v>
      </c>
      <c r="AA46" s="409">
        <v>11.372791666666666</v>
      </c>
      <c r="AB46" s="415">
        <f t="shared" ref="AB46:AB59" si="2">+AA46-Z46</f>
        <v>-0.61358333333333448</v>
      </c>
    </row>
    <row r="47" spans="1:28" ht="27.95" customHeight="1">
      <c r="A47" s="411" t="s">
        <v>3</v>
      </c>
      <c r="B47" s="412">
        <v>9.7590000000000003</v>
      </c>
      <c r="C47" s="413">
        <v>9.6120000000000001</v>
      </c>
      <c r="D47" s="413">
        <v>8.0139999999999993</v>
      </c>
      <c r="E47" s="413">
        <v>6.399</v>
      </c>
      <c r="F47" s="413">
        <v>5.2949999999999999</v>
      </c>
      <c r="G47" s="413">
        <v>4.9109999999999996</v>
      </c>
      <c r="H47" s="413">
        <v>5.3879999999999999</v>
      </c>
      <c r="I47" s="413">
        <v>5.29</v>
      </c>
      <c r="J47" s="413">
        <v>4.843</v>
      </c>
      <c r="K47" s="413">
        <v>4.8879999999999999</v>
      </c>
      <c r="L47" s="413">
        <v>5.6390000000000002</v>
      </c>
      <c r="M47" s="413">
        <v>7.3419999999999996</v>
      </c>
      <c r="N47" s="412">
        <v>9.4039999999999999</v>
      </c>
      <c r="O47" s="413">
        <v>9.1760000000000002</v>
      </c>
      <c r="P47" s="413">
        <v>7.984</v>
      </c>
      <c r="Q47" s="413">
        <v>6.1219999999999999</v>
      </c>
      <c r="R47" s="413">
        <v>5.4279999999999999</v>
      </c>
      <c r="S47" s="413">
        <v>5.1760000000000002</v>
      </c>
      <c r="T47" s="413">
        <v>5.66</v>
      </c>
      <c r="U47" s="413">
        <v>5.6509999999999998</v>
      </c>
      <c r="V47" s="413">
        <v>5.1070000000000002</v>
      </c>
      <c r="W47" s="413">
        <v>5.0679999999999996</v>
      </c>
      <c r="X47" s="413">
        <v>5.5990000000000002</v>
      </c>
      <c r="Y47" s="414">
        <v>7.1079999999999997</v>
      </c>
      <c r="Z47" s="409">
        <v>6.4550833333333326</v>
      </c>
      <c r="AA47" s="409">
        <v>6.4666666666666668</v>
      </c>
      <c r="AB47" s="415">
        <f t="shared" si="2"/>
        <v>1.1583333333334167E-2</v>
      </c>
    </row>
    <row r="48" spans="1:28" ht="27.95" customHeight="1">
      <c r="A48" s="411" t="s">
        <v>4</v>
      </c>
      <c r="B48" s="412">
        <v>6.6449999999999996</v>
      </c>
      <c r="C48" s="413">
        <v>6.5629999999999997</v>
      </c>
      <c r="D48" s="413">
        <v>5.694</v>
      </c>
      <c r="E48" s="413">
        <v>4.79</v>
      </c>
      <c r="F48" s="413">
        <v>4.5</v>
      </c>
      <c r="G48" s="413">
        <v>4.2089999999999996</v>
      </c>
      <c r="H48" s="413">
        <v>4.6210000000000004</v>
      </c>
      <c r="I48" s="413">
        <v>4.6420000000000003</v>
      </c>
      <c r="J48" s="413">
        <v>4.1950000000000003</v>
      </c>
      <c r="K48" s="413">
        <v>4.1109999999999998</v>
      </c>
      <c r="L48" s="413">
        <v>4.4119999999999999</v>
      </c>
      <c r="M48" s="413">
        <v>5.3680000000000003</v>
      </c>
      <c r="N48" s="412">
        <v>6.202</v>
      </c>
      <c r="O48" s="413">
        <v>6.0030000000000001</v>
      </c>
      <c r="P48" s="413">
        <v>5.351</v>
      </c>
      <c r="Q48" s="413">
        <v>4.47</v>
      </c>
      <c r="R48" s="413">
        <v>4.1639999999999997</v>
      </c>
      <c r="S48" s="413">
        <v>4.0880000000000001</v>
      </c>
      <c r="T48" s="413">
        <v>4.4539999999999997</v>
      </c>
      <c r="U48" s="413">
        <v>4.3860000000000001</v>
      </c>
      <c r="V48" s="413">
        <v>3.9209999999999998</v>
      </c>
      <c r="W48" s="413">
        <v>3.7959999999999998</v>
      </c>
      <c r="X48" s="413">
        <v>3.9540000000000002</v>
      </c>
      <c r="Y48" s="414">
        <v>4.7119999999999997</v>
      </c>
      <c r="Z48" s="409">
        <v>4.988083333333333</v>
      </c>
      <c r="AA48" s="409">
        <v>4.6524166666666673</v>
      </c>
      <c r="AB48" s="415">
        <f t="shared" si="2"/>
        <v>-0.33566666666666567</v>
      </c>
    </row>
    <row r="49" spans="1:28" ht="27.95" customHeight="1">
      <c r="A49" s="411" t="s">
        <v>5</v>
      </c>
      <c r="B49" s="412">
        <v>3.4910000000000001</v>
      </c>
      <c r="C49" s="413">
        <v>3.4119999999999999</v>
      </c>
      <c r="D49" s="413">
        <v>3.1230000000000002</v>
      </c>
      <c r="E49" s="413">
        <v>2.8380000000000001</v>
      </c>
      <c r="F49" s="413">
        <v>2.621</v>
      </c>
      <c r="G49" s="413">
        <v>2.4159999999999999</v>
      </c>
      <c r="H49" s="413">
        <v>2.4849999999999999</v>
      </c>
      <c r="I49" s="413">
        <v>2.4940000000000002</v>
      </c>
      <c r="J49" s="413">
        <v>2.3199999999999998</v>
      </c>
      <c r="K49" s="413">
        <v>2.3410000000000002</v>
      </c>
      <c r="L49" s="413">
        <v>2.593</v>
      </c>
      <c r="M49" s="413">
        <v>2.8340000000000001</v>
      </c>
      <c r="N49" s="412">
        <v>3.2080000000000002</v>
      </c>
      <c r="O49" s="413">
        <v>3.0649999999999999</v>
      </c>
      <c r="P49" s="413">
        <v>2.8159999999999998</v>
      </c>
      <c r="Q49" s="413">
        <v>2.4510000000000001</v>
      </c>
      <c r="R49" s="413">
        <v>2.2970000000000002</v>
      </c>
      <c r="S49" s="413">
        <v>2.1240000000000001</v>
      </c>
      <c r="T49" s="413">
        <v>2.343</v>
      </c>
      <c r="U49" s="413">
        <v>2.2959999999999998</v>
      </c>
      <c r="V49" s="413">
        <v>2.1720000000000002</v>
      </c>
      <c r="W49" s="413">
        <v>2.0579999999999998</v>
      </c>
      <c r="X49" s="413">
        <v>2.1240000000000001</v>
      </c>
      <c r="Y49" s="414">
        <v>2.347</v>
      </c>
      <c r="Z49" s="409">
        <v>2.7562500000000001</v>
      </c>
      <c r="AA49" s="409">
        <v>2.4620416666666665</v>
      </c>
      <c r="AB49" s="415">
        <f t="shared" si="2"/>
        <v>-0.29420833333333363</v>
      </c>
    </row>
    <row r="50" spans="1:28" ht="27.95" customHeight="1">
      <c r="A50" s="411" t="s">
        <v>6</v>
      </c>
      <c r="B50" s="412">
        <v>10.461</v>
      </c>
      <c r="C50" s="413">
        <v>10.217000000000001</v>
      </c>
      <c r="D50" s="413">
        <v>9.5739999999999998</v>
      </c>
      <c r="E50" s="413">
        <v>8.9039999999999999</v>
      </c>
      <c r="F50" s="413">
        <v>8.3190000000000008</v>
      </c>
      <c r="G50" s="413">
        <v>7.883</v>
      </c>
      <c r="H50" s="413">
        <v>8.3879999999999999</v>
      </c>
      <c r="I50" s="413">
        <v>8.3209999999999997</v>
      </c>
      <c r="J50" s="413">
        <v>7.7030000000000003</v>
      </c>
      <c r="K50" s="413">
        <v>7.5819999999999999</v>
      </c>
      <c r="L50" s="413">
        <v>8.0009999999999994</v>
      </c>
      <c r="M50" s="413">
        <v>8.5129999999999999</v>
      </c>
      <c r="N50" s="412">
        <v>9.5370000000000008</v>
      </c>
      <c r="O50" s="413">
        <v>9.5</v>
      </c>
      <c r="P50" s="413">
        <v>8.93</v>
      </c>
      <c r="Q50" s="413">
        <v>8.5579999999999998</v>
      </c>
      <c r="R50" s="413">
        <v>8.3840000000000003</v>
      </c>
      <c r="S50" s="413">
        <v>8.1020000000000003</v>
      </c>
      <c r="T50" s="413">
        <v>8.4109999999999996</v>
      </c>
      <c r="U50" s="413">
        <v>8.3689999999999998</v>
      </c>
      <c r="V50" s="413">
        <v>7.7380000000000004</v>
      </c>
      <c r="W50" s="413">
        <v>7.5469999999999997</v>
      </c>
      <c r="X50" s="413">
        <v>7.9379999999999997</v>
      </c>
      <c r="Y50" s="414">
        <v>8.6739999999999995</v>
      </c>
      <c r="Z50" s="409">
        <v>8.6912083333333339</v>
      </c>
      <c r="AA50" s="409">
        <v>8.4672916666666662</v>
      </c>
      <c r="AB50" s="415">
        <f t="shared" si="2"/>
        <v>-0.22391666666666765</v>
      </c>
    </row>
    <row r="51" spans="1:28" ht="27.95" customHeight="1">
      <c r="A51" s="411" t="s">
        <v>7</v>
      </c>
      <c r="B51" s="412">
        <v>5.4660000000000002</v>
      </c>
      <c r="C51" s="413">
        <v>5.2960000000000003</v>
      </c>
      <c r="D51" s="413">
        <v>4.9219999999999997</v>
      </c>
      <c r="E51" s="413">
        <v>4.5990000000000002</v>
      </c>
      <c r="F51" s="413">
        <v>4.2210000000000001</v>
      </c>
      <c r="G51" s="413">
        <v>4.0140000000000002</v>
      </c>
      <c r="H51" s="413">
        <v>4.2649999999999997</v>
      </c>
      <c r="I51" s="413">
        <v>4.2300000000000004</v>
      </c>
      <c r="J51" s="413">
        <v>3.95</v>
      </c>
      <c r="K51" s="413">
        <v>3.948</v>
      </c>
      <c r="L51" s="413">
        <v>4.133</v>
      </c>
      <c r="M51" s="413">
        <v>4.6390000000000002</v>
      </c>
      <c r="N51" s="412">
        <v>5.226</v>
      </c>
      <c r="O51" s="413">
        <v>5.0659999999999998</v>
      </c>
      <c r="P51" s="413">
        <v>4.8140000000000001</v>
      </c>
      <c r="Q51" s="413">
        <v>4.399</v>
      </c>
      <c r="R51" s="413">
        <v>4.1059999999999999</v>
      </c>
      <c r="S51" s="413">
        <v>3.83</v>
      </c>
      <c r="T51" s="413">
        <v>4.2969999999999997</v>
      </c>
      <c r="U51" s="413">
        <v>4.2610000000000001</v>
      </c>
      <c r="V51" s="413">
        <v>3.8130000000000002</v>
      </c>
      <c r="W51" s="413">
        <v>3.738</v>
      </c>
      <c r="X51" s="413">
        <v>3.9510000000000001</v>
      </c>
      <c r="Y51" s="414">
        <v>4.3719999999999999</v>
      </c>
      <c r="Z51" s="409">
        <v>4.4839583333333328</v>
      </c>
      <c r="AA51" s="409">
        <v>4.3338749999999999</v>
      </c>
      <c r="AB51" s="415">
        <f t="shared" si="2"/>
        <v>-0.1500833333333329</v>
      </c>
    </row>
    <row r="52" spans="1:28" ht="27.95" customHeight="1">
      <c r="A52" s="411" t="s">
        <v>8</v>
      </c>
      <c r="B52" s="412">
        <v>6.7119999999999997</v>
      </c>
      <c r="C52" s="413">
        <v>6.4189999999999996</v>
      </c>
      <c r="D52" s="413">
        <v>5.6719999999999997</v>
      </c>
      <c r="E52" s="413">
        <v>4.7789999999999999</v>
      </c>
      <c r="F52" s="413">
        <v>4.1890000000000001</v>
      </c>
      <c r="G52" s="413">
        <v>3.931</v>
      </c>
      <c r="H52" s="413">
        <v>4.4859999999999998</v>
      </c>
      <c r="I52" s="413">
        <v>4.4089999999999998</v>
      </c>
      <c r="J52" s="413">
        <v>3.9929999999999999</v>
      </c>
      <c r="K52" s="413">
        <v>3.8969999999999998</v>
      </c>
      <c r="L52" s="413">
        <v>4.2949999999999999</v>
      </c>
      <c r="M52" s="413">
        <v>5.2910000000000004</v>
      </c>
      <c r="N52" s="412">
        <v>5.9420000000000002</v>
      </c>
      <c r="O52" s="413">
        <v>5.6349999999999998</v>
      </c>
      <c r="P52" s="413">
        <v>4.9930000000000003</v>
      </c>
      <c r="Q52" s="413">
        <v>4.2430000000000003</v>
      </c>
      <c r="R52" s="413">
        <v>3.8620000000000001</v>
      </c>
      <c r="S52" s="413">
        <v>3.742</v>
      </c>
      <c r="T52" s="413">
        <v>4.1870000000000003</v>
      </c>
      <c r="U52" s="413">
        <v>4.181</v>
      </c>
      <c r="V52" s="413">
        <v>3.7170000000000001</v>
      </c>
      <c r="W52" s="413">
        <v>3.5750000000000002</v>
      </c>
      <c r="X52" s="413">
        <v>3.7810000000000001</v>
      </c>
      <c r="Y52" s="414">
        <v>4.5190000000000001</v>
      </c>
      <c r="Z52" s="409">
        <v>4.8639583333333327</v>
      </c>
      <c r="AA52" s="409">
        <v>4.3969166666666668</v>
      </c>
      <c r="AB52" s="415">
        <f t="shared" si="2"/>
        <v>-0.46704166666666591</v>
      </c>
    </row>
    <row r="53" spans="1:28" ht="27.95" customHeight="1">
      <c r="A53" s="411" t="s">
        <v>9</v>
      </c>
      <c r="B53" s="412">
        <v>7.266</v>
      </c>
      <c r="C53" s="413">
        <v>7.077</v>
      </c>
      <c r="D53" s="413">
        <v>6.1520000000000001</v>
      </c>
      <c r="E53" s="413">
        <v>4.8410000000000002</v>
      </c>
      <c r="F53" s="413">
        <v>4.17</v>
      </c>
      <c r="G53" s="413">
        <v>3.8980000000000001</v>
      </c>
      <c r="H53" s="413">
        <v>4.6189999999999998</v>
      </c>
      <c r="I53" s="413">
        <v>4.5949999999999998</v>
      </c>
      <c r="J53" s="413">
        <v>4.0179999999999998</v>
      </c>
      <c r="K53" s="413">
        <v>3.9609999999999999</v>
      </c>
      <c r="L53" s="413">
        <v>4.4119999999999999</v>
      </c>
      <c r="M53" s="413">
        <v>5.7690000000000001</v>
      </c>
      <c r="N53" s="412">
        <v>6.9649999999999999</v>
      </c>
      <c r="O53" s="413">
        <v>6.7830000000000004</v>
      </c>
      <c r="P53" s="413">
        <v>6.0620000000000003</v>
      </c>
      <c r="Q53" s="413">
        <v>4.742</v>
      </c>
      <c r="R53" s="413">
        <v>4.1580000000000004</v>
      </c>
      <c r="S53" s="413">
        <v>3.9060000000000001</v>
      </c>
      <c r="T53" s="413">
        <v>4.68</v>
      </c>
      <c r="U53" s="413">
        <v>4.5999999999999996</v>
      </c>
      <c r="V53" s="413">
        <v>3.9540000000000002</v>
      </c>
      <c r="W53" s="413">
        <v>3.7930000000000001</v>
      </c>
      <c r="X53" s="413">
        <v>4.2590000000000003</v>
      </c>
      <c r="Y53" s="414">
        <v>5.3410000000000002</v>
      </c>
      <c r="Z53" s="409">
        <v>5.0725416666666669</v>
      </c>
      <c r="AA53" s="409">
        <v>4.9547499999999998</v>
      </c>
      <c r="AB53" s="415">
        <f t="shared" si="2"/>
        <v>-0.11779166666666718</v>
      </c>
    </row>
    <row r="54" spans="1:28" ht="27.95" customHeight="1">
      <c r="A54" s="411" t="s">
        <v>10</v>
      </c>
      <c r="B54" s="412">
        <v>8.2479999999999993</v>
      </c>
      <c r="C54" s="413">
        <v>8.032</v>
      </c>
      <c r="D54" s="413">
        <v>7.0229999999999997</v>
      </c>
      <c r="E54" s="413">
        <v>5.2880000000000003</v>
      </c>
      <c r="F54" s="413">
        <v>4.4509999999999996</v>
      </c>
      <c r="G54" s="413">
        <v>4.202</v>
      </c>
      <c r="H54" s="413">
        <v>4.8330000000000002</v>
      </c>
      <c r="I54" s="413">
        <v>4.8019999999999996</v>
      </c>
      <c r="J54" s="413">
        <v>4.2850000000000001</v>
      </c>
      <c r="K54" s="413">
        <v>4.1900000000000004</v>
      </c>
      <c r="L54" s="413">
        <v>4.7549999999999999</v>
      </c>
      <c r="M54" s="413">
        <v>6.7069999999999999</v>
      </c>
      <c r="N54" s="412">
        <v>7.8810000000000002</v>
      </c>
      <c r="O54" s="413">
        <v>7.6029999999999998</v>
      </c>
      <c r="P54" s="413">
        <v>6.6630000000000003</v>
      </c>
      <c r="Q54" s="413">
        <v>5.0209999999999999</v>
      </c>
      <c r="R54" s="413">
        <v>4.423</v>
      </c>
      <c r="S54" s="413">
        <v>4.2969999999999997</v>
      </c>
      <c r="T54" s="413">
        <v>4.9109999999999996</v>
      </c>
      <c r="U54" s="413">
        <v>4.9160000000000004</v>
      </c>
      <c r="V54" s="413">
        <v>4.3780000000000001</v>
      </c>
      <c r="W54" s="413">
        <v>4.2910000000000004</v>
      </c>
      <c r="X54" s="413">
        <v>4.5759999999999996</v>
      </c>
      <c r="Y54" s="414">
        <v>6.4050000000000002</v>
      </c>
      <c r="Z54" s="409">
        <v>5.582583333333333</v>
      </c>
      <c r="AA54" s="409">
        <v>5.4596666666666671</v>
      </c>
      <c r="AB54" s="415">
        <f t="shared" si="2"/>
        <v>-0.1229166666666659</v>
      </c>
    </row>
    <row r="55" spans="1:28" ht="27.95" customHeight="1">
      <c r="A55" s="411" t="s">
        <v>11</v>
      </c>
      <c r="B55" s="412">
        <v>16.443000000000001</v>
      </c>
      <c r="C55" s="413">
        <v>15.91</v>
      </c>
      <c r="D55" s="413">
        <v>14.31</v>
      </c>
      <c r="E55" s="413">
        <v>12.198</v>
      </c>
      <c r="F55" s="413">
        <v>10.971</v>
      </c>
      <c r="G55" s="413">
        <v>10.32</v>
      </c>
      <c r="H55" s="413">
        <v>11.379</v>
      </c>
      <c r="I55" s="413">
        <v>11.307</v>
      </c>
      <c r="J55" s="413">
        <v>10.256</v>
      </c>
      <c r="K55" s="413">
        <v>10.206</v>
      </c>
      <c r="L55" s="413">
        <v>11.182</v>
      </c>
      <c r="M55" s="413">
        <v>13.516</v>
      </c>
      <c r="N55" s="412">
        <v>15.638999999999999</v>
      </c>
      <c r="O55" s="413">
        <v>15.302</v>
      </c>
      <c r="P55" s="413">
        <v>13.754</v>
      </c>
      <c r="Q55" s="413">
        <v>11.837999999999999</v>
      </c>
      <c r="R55" s="413">
        <v>10.951000000000001</v>
      </c>
      <c r="S55" s="413">
        <v>10.532999999999999</v>
      </c>
      <c r="T55" s="413">
        <v>11.645</v>
      </c>
      <c r="U55" s="413">
        <v>11.507999999999999</v>
      </c>
      <c r="V55" s="413">
        <v>10.438000000000001</v>
      </c>
      <c r="W55" s="413">
        <v>10.249000000000001</v>
      </c>
      <c r="X55" s="413">
        <v>11.08</v>
      </c>
      <c r="Y55" s="414">
        <v>13.28</v>
      </c>
      <c r="Z55" s="409">
        <v>12.366083333333334</v>
      </c>
      <c r="AA55" s="409">
        <v>12.194583333333334</v>
      </c>
      <c r="AB55" s="415">
        <f t="shared" si="2"/>
        <v>-0.17149999999999999</v>
      </c>
    </row>
    <row r="56" spans="1:28" ht="27.95" customHeight="1">
      <c r="A56" s="411" t="s">
        <v>12</v>
      </c>
      <c r="B56" s="412">
        <v>9.8510000000000009</v>
      </c>
      <c r="C56" s="413">
        <v>9.4570000000000007</v>
      </c>
      <c r="D56" s="413">
        <v>8.2260000000000009</v>
      </c>
      <c r="E56" s="413">
        <v>6.774</v>
      </c>
      <c r="F56" s="413">
        <v>5.8609999999999998</v>
      </c>
      <c r="G56" s="413">
        <v>5.4189999999999996</v>
      </c>
      <c r="H56" s="413">
        <v>5.8959999999999999</v>
      </c>
      <c r="I56" s="413">
        <v>5.8209999999999997</v>
      </c>
      <c r="J56" s="413">
        <v>5.492</v>
      </c>
      <c r="K56" s="413">
        <v>5.335</v>
      </c>
      <c r="L56" s="413">
        <v>5.8849999999999998</v>
      </c>
      <c r="M56" s="413">
        <v>7.65</v>
      </c>
      <c r="N56" s="412">
        <v>9.01</v>
      </c>
      <c r="O56" s="413">
        <v>8.827</v>
      </c>
      <c r="P56" s="413">
        <v>7.7910000000000004</v>
      </c>
      <c r="Q56" s="413">
        <v>6.3760000000000003</v>
      </c>
      <c r="R56" s="413">
        <v>5.9710000000000001</v>
      </c>
      <c r="S56" s="413">
        <v>5.7720000000000002</v>
      </c>
      <c r="T56" s="413">
        <v>6.1859999999999999</v>
      </c>
      <c r="U56" s="413">
        <v>6.2060000000000004</v>
      </c>
      <c r="V56" s="413">
        <v>5.6509999999999998</v>
      </c>
      <c r="W56" s="413">
        <v>5.3929999999999998</v>
      </c>
      <c r="X56" s="413">
        <v>5.8319999999999999</v>
      </c>
      <c r="Y56" s="414">
        <v>7.3369999999999997</v>
      </c>
      <c r="Z56" s="409">
        <v>6.8246666666666673</v>
      </c>
      <c r="AA56" s="409">
        <v>6.7090416666666668</v>
      </c>
      <c r="AB56" s="415">
        <f t="shared" si="2"/>
        <v>-0.11562500000000053</v>
      </c>
    </row>
    <row r="57" spans="1:28" ht="27.95" customHeight="1">
      <c r="A57" s="411" t="s">
        <v>13</v>
      </c>
      <c r="B57" s="412">
        <v>8.0690000000000008</v>
      </c>
      <c r="C57" s="413">
        <v>7.8470000000000004</v>
      </c>
      <c r="D57" s="413">
        <v>7.1689999999999996</v>
      </c>
      <c r="E57" s="413">
        <v>6.0979999999999999</v>
      </c>
      <c r="F57" s="413">
        <v>5.4020000000000001</v>
      </c>
      <c r="G57" s="413">
        <v>5.1059999999999999</v>
      </c>
      <c r="H57" s="413">
        <v>5.7119999999999997</v>
      </c>
      <c r="I57" s="413">
        <v>5.6609999999999996</v>
      </c>
      <c r="J57" s="413">
        <v>5.1989999999999998</v>
      </c>
      <c r="K57" s="413">
        <v>5.0620000000000003</v>
      </c>
      <c r="L57" s="413">
        <v>5.5</v>
      </c>
      <c r="M57" s="413">
        <v>6.6379999999999999</v>
      </c>
      <c r="N57" s="412">
        <v>7.6280000000000001</v>
      </c>
      <c r="O57" s="413">
        <v>7.4379999999999997</v>
      </c>
      <c r="P57" s="413">
        <v>6.6230000000000002</v>
      </c>
      <c r="Q57" s="413">
        <v>5.5609999999999999</v>
      </c>
      <c r="R57" s="413">
        <v>5.1219999999999999</v>
      </c>
      <c r="S57" s="413">
        <v>4.88</v>
      </c>
      <c r="T57" s="413">
        <v>5.4850000000000003</v>
      </c>
      <c r="U57" s="413">
        <v>5.4980000000000002</v>
      </c>
      <c r="V57" s="413">
        <v>5.01</v>
      </c>
      <c r="W57" s="413">
        <v>4.9429999999999996</v>
      </c>
      <c r="X57" s="413">
        <v>5.226</v>
      </c>
      <c r="Y57" s="414">
        <v>6.2939999999999996</v>
      </c>
      <c r="Z57" s="409">
        <v>6.1385416666666668</v>
      </c>
      <c r="AA57" s="409">
        <v>5.8233333333333333</v>
      </c>
      <c r="AB57" s="415">
        <f t="shared" si="2"/>
        <v>-0.31520833333333353</v>
      </c>
    </row>
    <row r="58" spans="1:28" ht="27.95" customHeight="1" thickBot="1">
      <c r="A58" s="416" t="s">
        <v>14</v>
      </c>
      <c r="B58" s="417">
        <v>16.068999999999999</v>
      </c>
      <c r="C58" s="418">
        <v>15.439</v>
      </c>
      <c r="D58" s="418">
        <v>14.185</v>
      </c>
      <c r="E58" s="418">
        <v>12.769</v>
      </c>
      <c r="F58" s="418">
        <v>11.742000000000001</v>
      </c>
      <c r="G58" s="418">
        <v>11.254</v>
      </c>
      <c r="H58" s="418">
        <v>12.154</v>
      </c>
      <c r="I58" s="418">
        <v>12.106</v>
      </c>
      <c r="J58" s="418">
        <v>11.295</v>
      </c>
      <c r="K58" s="418">
        <v>11.23</v>
      </c>
      <c r="L58" s="418">
        <v>11.744999999999999</v>
      </c>
      <c r="M58" s="418">
        <v>13.571</v>
      </c>
      <c r="N58" s="417">
        <v>14.871</v>
      </c>
      <c r="O58" s="418">
        <v>14.494</v>
      </c>
      <c r="P58" s="418">
        <v>13.61</v>
      </c>
      <c r="Q58" s="418">
        <v>12.215999999999999</v>
      </c>
      <c r="R58" s="418">
        <v>11.731</v>
      </c>
      <c r="S58" s="413">
        <v>11.638999999999999</v>
      </c>
      <c r="T58" s="418">
        <v>12.712999999999999</v>
      </c>
      <c r="U58" s="418">
        <v>12.696</v>
      </c>
      <c r="V58" s="418">
        <v>11.851000000000001</v>
      </c>
      <c r="W58" s="418">
        <v>11.486000000000001</v>
      </c>
      <c r="X58" s="418">
        <v>11.943</v>
      </c>
      <c r="Y58" s="419">
        <v>13.621</v>
      </c>
      <c r="Z58" s="409">
        <v>12.842416666666667</v>
      </c>
      <c r="AA58" s="409">
        <v>12.737166666666665</v>
      </c>
      <c r="AB58" s="415">
        <f t="shared" si="2"/>
        <v>-0.10525000000000162</v>
      </c>
    </row>
    <row r="59" spans="1:28" ht="27.95" customHeight="1" thickBot="1">
      <c r="A59" s="416" t="s">
        <v>15</v>
      </c>
      <c r="B59" s="420">
        <v>132.85900000000001</v>
      </c>
      <c r="C59" s="421">
        <v>129.137</v>
      </c>
      <c r="D59" s="421">
        <v>116.298</v>
      </c>
      <c r="E59" s="421">
        <v>100.875</v>
      </c>
      <c r="F59" s="421">
        <v>91.501999999999995</v>
      </c>
      <c r="G59" s="421">
        <v>86.543000000000006</v>
      </c>
      <c r="H59" s="421">
        <v>94.864000000000004</v>
      </c>
      <c r="I59" s="421">
        <v>93.908000000000001</v>
      </c>
      <c r="J59" s="421">
        <v>86.418999999999997</v>
      </c>
      <c r="K59" s="421">
        <v>85.241</v>
      </c>
      <c r="L59" s="421">
        <v>91.805999999999997</v>
      </c>
      <c r="M59" s="421">
        <v>108.28700000000001</v>
      </c>
      <c r="N59" s="420">
        <v>123.73399999999999</v>
      </c>
      <c r="O59" s="421">
        <v>120.39700000000001</v>
      </c>
      <c r="P59" s="421">
        <v>109.471</v>
      </c>
      <c r="Q59" s="422">
        <v>94.611999999999995</v>
      </c>
      <c r="R59" s="422">
        <v>88.759</v>
      </c>
      <c r="S59" s="422">
        <v>86.021000000000001</v>
      </c>
      <c r="T59" s="421">
        <v>94.356999999999999</v>
      </c>
      <c r="U59" s="421">
        <v>94.188999999999993</v>
      </c>
      <c r="V59" s="421">
        <v>85.781999999999996</v>
      </c>
      <c r="W59" s="421">
        <v>83.462000000000003</v>
      </c>
      <c r="X59" s="421">
        <v>88.037000000000006</v>
      </c>
      <c r="Y59" s="423">
        <v>102.95</v>
      </c>
      <c r="Z59" s="424">
        <v>101.78908333333332</v>
      </c>
      <c r="AA59" s="424">
        <v>97.869958333333329</v>
      </c>
      <c r="AB59" s="425">
        <f t="shared" si="2"/>
        <v>-3.919124999999994</v>
      </c>
    </row>
    <row r="60" spans="1:28" ht="21" customHeight="1">
      <c r="A60" s="426" t="s">
        <v>467</v>
      </c>
      <c r="B60" s="427"/>
      <c r="C60" s="427"/>
      <c r="D60" s="427"/>
      <c r="E60" s="427"/>
      <c r="F60" s="427"/>
      <c r="G60" s="427"/>
      <c r="H60" s="427"/>
      <c r="I60" s="427"/>
      <c r="J60" s="427"/>
      <c r="K60" s="427"/>
      <c r="L60" s="427"/>
      <c r="M60" s="427"/>
      <c r="N60" s="427"/>
      <c r="O60" s="427"/>
      <c r="P60" s="427"/>
      <c r="Q60" s="427"/>
      <c r="R60" s="427"/>
      <c r="S60" s="427"/>
      <c r="T60" s="427"/>
      <c r="U60" s="427"/>
      <c r="V60" s="427"/>
      <c r="W60" s="427"/>
      <c r="X60" s="427"/>
      <c r="Y60" s="427"/>
      <c r="Z60" s="427"/>
      <c r="AA60" s="427"/>
      <c r="AB60" s="427"/>
    </row>
    <row r="61" spans="1:28" s="429" customFormat="1" ht="21" customHeight="1">
      <c r="S61" s="430"/>
      <c r="T61" s="430"/>
      <c r="U61" s="430"/>
      <c r="V61" s="430"/>
      <c r="W61" s="430"/>
      <c r="X61" s="430"/>
      <c r="Y61" s="430"/>
    </row>
    <row r="62" spans="1:28" s="429" customFormat="1" ht="39" customHeight="1" thickBot="1">
      <c r="A62" s="677" t="s">
        <v>114</v>
      </c>
      <c r="B62" s="677"/>
      <c r="C62" s="677"/>
      <c r="D62" s="677"/>
      <c r="E62" s="677"/>
      <c r="F62" s="677"/>
      <c r="G62" s="677"/>
      <c r="H62" s="677"/>
      <c r="I62" s="677"/>
      <c r="J62" s="677"/>
      <c r="K62" s="677"/>
      <c r="L62" s="677"/>
      <c r="M62" s="677"/>
      <c r="N62" s="677"/>
      <c r="O62" s="677"/>
      <c r="P62" s="677"/>
      <c r="Q62" s="677"/>
      <c r="R62" s="677"/>
      <c r="S62" s="677"/>
      <c r="T62" s="677"/>
      <c r="U62" s="677"/>
      <c r="V62" s="677"/>
      <c r="W62" s="677"/>
      <c r="X62" s="677"/>
      <c r="Y62" s="677"/>
      <c r="Z62" s="677"/>
      <c r="AA62" s="677"/>
      <c r="AB62" s="677"/>
    </row>
    <row r="63" spans="1:28" ht="27.95" customHeight="1" thickBot="1">
      <c r="A63" s="669" t="s">
        <v>183</v>
      </c>
      <c r="B63" s="671">
        <v>2015</v>
      </c>
      <c r="C63" s="672"/>
      <c r="D63" s="672"/>
      <c r="E63" s="672"/>
      <c r="F63" s="672"/>
      <c r="G63" s="672"/>
      <c r="H63" s="672"/>
      <c r="I63" s="672"/>
      <c r="J63" s="672"/>
      <c r="K63" s="672"/>
      <c r="L63" s="672"/>
      <c r="M63" s="673"/>
      <c r="N63" s="671">
        <v>2016</v>
      </c>
      <c r="O63" s="672"/>
      <c r="P63" s="672"/>
      <c r="Q63" s="672"/>
      <c r="R63" s="672"/>
      <c r="S63" s="672"/>
      <c r="T63" s="672"/>
      <c r="U63" s="672"/>
      <c r="V63" s="672"/>
      <c r="W63" s="672"/>
      <c r="X63" s="672"/>
      <c r="Y63" s="673"/>
      <c r="Z63" s="674" t="s">
        <v>466</v>
      </c>
      <c r="AA63" s="675"/>
      <c r="AB63" s="676"/>
    </row>
    <row r="64" spans="1:28" ht="27.95" customHeight="1" thickBot="1">
      <c r="A64" s="670"/>
      <c r="B64" s="400">
        <v>1</v>
      </c>
      <c r="C64" s="401">
        <v>2</v>
      </c>
      <c r="D64" s="401">
        <v>3</v>
      </c>
      <c r="E64" s="401">
        <v>4</v>
      </c>
      <c r="F64" s="401">
        <v>5</v>
      </c>
      <c r="G64" s="401">
        <v>6</v>
      </c>
      <c r="H64" s="401">
        <v>7</v>
      </c>
      <c r="I64" s="401">
        <v>8</v>
      </c>
      <c r="J64" s="401">
        <v>9</v>
      </c>
      <c r="K64" s="401">
        <v>10</v>
      </c>
      <c r="L64" s="401">
        <v>11</v>
      </c>
      <c r="M64" s="402">
        <v>12</v>
      </c>
      <c r="N64" s="400">
        <v>1</v>
      </c>
      <c r="O64" s="401">
        <v>2</v>
      </c>
      <c r="P64" s="401">
        <v>3</v>
      </c>
      <c r="Q64" s="401">
        <v>4</v>
      </c>
      <c r="R64" s="401">
        <v>5</v>
      </c>
      <c r="S64" s="401">
        <v>6</v>
      </c>
      <c r="T64" s="401">
        <v>7</v>
      </c>
      <c r="U64" s="401">
        <v>8</v>
      </c>
      <c r="V64" s="401">
        <v>9</v>
      </c>
      <c r="W64" s="401">
        <v>10</v>
      </c>
      <c r="X64" s="401">
        <v>11</v>
      </c>
      <c r="Y64" s="402">
        <v>12</v>
      </c>
      <c r="Z64" s="561">
        <v>2015</v>
      </c>
      <c r="AA64" s="561">
        <v>2016</v>
      </c>
      <c r="AB64" s="403" t="s">
        <v>112</v>
      </c>
    </row>
    <row r="65" spans="1:30" ht="27.95" customHeight="1">
      <c r="A65" s="404" t="s">
        <v>1</v>
      </c>
      <c r="B65" s="405">
        <v>22.334</v>
      </c>
      <c r="C65" s="406">
        <v>22.12</v>
      </c>
      <c r="D65" s="406">
        <v>21.785</v>
      </c>
      <c r="E65" s="406">
        <v>21.405999999999999</v>
      </c>
      <c r="F65" s="406">
        <v>20.908999999999999</v>
      </c>
      <c r="G65" s="406">
        <v>20.663</v>
      </c>
      <c r="H65" s="406">
        <v>21.643999999999998</v>
      </c>
      <c r="I65" s="406">
        <v>21.542999999999999</v>
      </c>
      <c r="J65" s="406">
        <v>20.637</v>
      </c>
      <c r="K65" s="406">
        <v>19.994</v>
      </c>
      <c r="L65" s="406">
        <v>19.501999999999999</v>
      </c>
      <c r="M65" s="406">
        <v>19.428999999999998</v>
      </c>
      <c r="N65" s="407">
        <v>19.634</v>
      </c>
      <c r="O65" s="406">
        <v>19.425999999999998</v>
      </c>
      <c r="P65" s="406">
        <v>18.931000000000001</v>
      </c>
      <c r="Q65" s="406">
        <v>18.552</v>
      </c>
      <c r="R65" s="406">
        <v>18.065000000000001</v>
      </c>
      <c r="S65" s="406">
        <v>17.887</v>
      </c>
      <c r="T65" s="406">
        <v>18.728000000000002</v>
      </c>
      <c r="U65" s="406">
        <v>18.702999999999999</v>
      </c>
      <c r="V65" s="406">
        <v>17.614999999999998</v>
      </c>
      <c r="W65" s="406">
        <v>16.977</v>
      </c>
      <c r="X65" s="406">
        <v>16.224</v>
      </c>
      <c r="Y65" s="408">
        <v>15.882</v>
      </c>
      <c r="Z65" s="409">
        <v>21.112708333333334</v>
      </c>
      <c r="AA65" s="409">
        <v>18.199791666666666</v>
      </c>
      <c r="AB65" s="410">
        <f>+AA65-Z65</f>
        <v>-2.9129166666666677</v>
      </c>
      <c r="AD65" s="163">
        <v>1000</v>
      </c>
    </row>
    <row r="66" spans="1:30" ht="27.95" customHeight="1">
      <c r="A66" s="411" t="s">
        <v>2</v>
      </c>
      <c r="B66" s="412">
        <v>29.443999999999999</v>
      </c>
      <c r="C66" s="413">
        <v>28.960999999999999</v>
      </c>
      <c r="D66" s="413">
        <v>28.175000000000001</v>
      </c>
      <c r="E66" s="413">
        <v>27.059000000000001</v>
      </c>
      <c r="F66" s="413">
        <v>26.341000000000001</v>
      </c>
      <c r="G66" s="413">
        <v>26.05</v>
      </c>
      <c r="H66" s="413">
        <v>26.942</v>
      </c>
      <c r="I66" s="413">
        <v>26.748000000000001</v>
      </c>
      <c r="J66" s="413">
        <v>26.047999999999998</v>
      </c>
      <c r="K66" s="413">
        <v>25.24</v>
      </c>
      <c r="L66" s="413">
        <v>25.05</v>
      </c>
      <c r="M66" s="413">
        <v>25.294</v>
      </c>
      <c r="N66" s="412">
        <v>25.427</v>
      </c>
      <c r="O66" s="413">
        <v>24.888999999999999</v>
      </c>
      <c r="P66" s="413">
        <v>24.103000000000002</v>
      </c>
      <c r="Q66" s="413">
        <v>23.074000000000002</v>
      </c>
      <c r="R66" s="413">
        <v>22.423999999999999</v>
      </c>
      <c r="S66" s="413">
        <v>22.173999999999999</v>
      </c>
      <c r="T66" s="413">
        <v>23.074999999999999</v>
      </c>
      <c r="U66" s="413">
        <v>22.98</v>
      </c>
      <c r="V66" s="413">
        <v>21.946000000000002</v>
      </c>
      <c r="W66" s="413">
        <v>20.867000000000001</v>
      </c>
      <c r="X66" s="413">
        <v>20.327000000000002</v>
      </c>
      <c r="Y66" s="414">
        <v>20.652000000000001</v>
      </c>
      <c r="Z66" s="409">
        <v>26.94125</v>
      </c>
      <c r="AA66" s="409">
        <v>22.854916666666668</v>
      </c>
      <c r="AB66" s="415">
        <f t="shared" ref="AB66:AB79" si="3">+AA66-Z66</f>
        <v>-4.0863333333333323</v>
      </c>
    </row>
    <row r="67" spans="1:30" ht="27.95" customHeight="1">
      <c r="A67" s="411" t="s">
        <v>3</v>
      </c>
      <c r="B67" s="412">
        <v>14.012</v>
      </c>
      <c r="C67" s="413">
        <v>13.84</v>
      </c>
      <c r="D67" s="413">
        <v>13.195</v>
      </c>
      <c r="E67" s="413">
        <v>12.321999999999999</v>
      </c>
      <c r="F67" s="413">
        <v>11.52</v>
      </c>
      <c r="G67" s="413">
        <v>11.131</v>
      </c>
      <c r="H67" s="413">
        <v>11.545</v>
      </c>
      <c r="I67" s="413">
        <v>11.39</v>
      </c>
      <c r="J67" s="413">
        <v>10.930999999999999</v>
      </c>
      <c r="K67" s="413">
        <v>10.708</v>
      </c>
      <c r="L67" s="413">
        <v>10.843999999999999</v>
      </c>
      <c r="M67" s="413">
        <v>11.271000000000001</v>
      </c>
      <c r="N67" s="412">
        <v>11.641999999999999</v>
      </c>
      <c r="O67" s="413">
        <v>11.476000000000001</v>
      </c>
      <c r="P67" s="413">
        <v>11.129</v>
      </c>
      <c r="Q67" s="413">
        <v>10.420999999999999</v>
      </c>
      <c r="R67" s="413">
        <v>9.85</v>
      </c>
      <c r="S67" s="413">
        <v>9.6159999999999997</v>
      </c>
      <c r="T67" s="413">
        <v>10.115</v>
      </c>
      <c r="U67" s="413">
        <v>10.02</v>
      </c>
      <c r="V67" s="413">
        <v>9.5779999999999994</v>
      </c>
      <c r="W67" s="413">
        <v>9.3249999999999993</v>
      </c>
      <c r="X67" s="413">
        <v>9.3030000000000008</v>
      </c>
      <c r="Y67" s="414">
        <v>9.7210000000000001</v>
      </c>
      <c r="Z67" s="409">
        <v>11.9945</v>
      </c>
      <c r="AA67" s="409">
        <v>10.247583333333335</v>
      </c>
      <c r="AB67" s="415">
        <f t="shared" si="3"/>
        <v>-1.7469166666666656</v>
      </c>
    </row>
    <row r="68" spans="1:30" ht="27.95" customHeight="1">
      <c r="A68" s="411" t="s">
        <v>4</v>
      </c>
      <c r="B68" s="412">
        <v>11.598000000000001</v>
      </c>
      <c r="C68" s="413">
        <v>11.335000000000001</v>
      </c>
      <c r="D68" s="413">
        <v>10.843999999999999</v>
      </c>
      <c r="E68" s="413">
        <v>10.446</v>
      </c>
      <c r="F68" s="413">
        <v>10.061</v>
      </c>
      <c r="G68" s="413">
        <v>9.9540000000000006</v>
      </c>
      <c r="H68" s="413">
        <v>10.44</v>
      </c>
      <c r="I68" s="413">
        <v>10.38</v>
      </c>
      <c r="J68" s="413">
        <v>9.8719999999999999</v>
      </c>
      <c r="K68" s="413">
        <v>9.51</v>
      </c>
      <c r="L68" s="413">
        <v>9.4459999999999997</v>
      </c>
      <c r="M68" s="413">
        <v>9.6750000000000007</v>
      </c>
      <c r="N68" s="412">
        <v>9.7460000000000004</v>
      </c>
      <c r="O68" s="413">
        <v>9.4990000000000006</v>
      </c>
      <c r="P68" s="413">
        <v>9.2319999999999993</v>
      </c>
      <c r="Q68" s="413">
        <v>8.8469999999999995</v>
      </c>
      <c r="R68" s="413">
        <v>8.5020000000000007</v>
      </c>
      <c r="S68" s="413">
        <v>8.3650000000000002</v>
      </c>
      <c r="T68" s="413">
        <v>8.8330000000000002</v>
      </c>
      <c r="U68" s="413">
        <v>8.7840000000000007</v>
      </c>
      <c r="V68" s="413">
        <v>8.2850000000000001</v>
      </c>
      <c r="W68" s="413">
        <v>7.8150000000000004</v>
      </c>
      <c r="X68" s="413">
        <v>7.6139999999999999</v>
      </c>
      <c r="Y68" s="414">
        <v>7.6310000000000002</v>
      </c>
      <c r="Z68" s="409">
        <v>10.377750000000001</v>
      </c>
      <c r="AA68" s="409">
        <v>8.6812500000000004</v>
      </c>
      <c r="AB68" s="415">
        <f t="shared" si="3"/>
        <v>-1.6965000000000003</v>
      </c>
    </row>
    <row r="69" spans="1:30" ht="27.95" customHeight="1">
      <c r="A69" s="411" t="s">
        <v>5</v>
      </c>
      <c r="B69" s="412">
        <v>8.4269999999999996</v>
      </c>
      <c r="C69" s="413">
        <v>8.2210000000000001</v>
      </c>
      <c r="D69" s="413">
        <v>7.9749999999999996</v>
      </c>
      <c r="E69" s="413">
        <v>7.7640000000000002</v>
      </c>
      <c r="F69" s="413">
        <v>7.5259999999999998</v>
      </c>
      <c r="G69" s="413">
        <v>7.3120000000000003</v>
      </c>
      <c r="H69" s="413">
        <v>7.3630000000000004</v>
      </c>
      <c r="I69" s="413">
        <v>7.327</v>
      </c>
      <c r="J69" s="413">
        <v>7.1909999999999998</v>
      </c>
      <c r="K69" s="413">
        <v>7.1769999999999996</v>
      </c>
      <c r="L69" s="413">
        <v>7.2169999999999996</v>
      </c>
      <c r="M69" s="413">
        <v>7.27</v>
      </c>
      <c r="N69" s="412">
        <v>7.3120000000000003</v>
      </c>
      <c r="O69" s="413">
        <v>7.194</v>
      </c>
      <c r="P69" s="413">
        <v>6.9779999999999998</v>
      </c>
      <c r="Q69" s="413">
        <v>6.6509999999999998</v>
      </c>
      <c r="R69" s="413">
        <v>6.375</v>
      </c>
      <c r="S69" s="413">
        <v>6.2160000000000002</v>
      </c>
      <c r="T69" s="413">
        <v>6.3390000000000004</v>
      </c>
      <c r="U69" s="413">
        <v>6.125</v>
      </c>
      <c r="V69" s="413">
        <v>5.9429999999999996</v>
      </c>
      <c r="W69" s="413">
        <v>5.774</v>
      </c>
      <c r="X69" s="413">
        <v>5.6760000000000002</v>
      </c>
      <c r="Y69" s="414">
        <v>5.8529999999999998</v>
      </c>
      <c r="Z69" s="409">
        <v>7.6056249999999999</v>
      </c>
      <c r="AA69" s="409">
        <v>6.4287083333333328</v>
      </c>
      <c r="AB69" s="415">
        <f t="shared" si="3"/>
        <v>-1.1769166666666671</v>
      </c>
    </row>
    <row r="70" spans="1:30" ht="27.95" customHeight="1">
      <c r="A70" s="411" t="s">
        <v>6</v>
      </c>
      <c r="B70" s="412">
        <v>30.695</v>
      </c>
      <c r="C70" s="413">
        <v>30.364999999999998</v>
      </c>
      <c r="D70" s="413">
        <v>29.739000000000001</v>
      </c>
      <c r="E70" s="413">
        <v>28.568000000000001</v>
      </c>
      <c r="F70" s="413">
        <v>27.94</v>
      </c>
      <c r="G70" s="413">
        <v>27.411999999999999</v>
      </c>
      <c r="H70" s="413">
        <v>27.856999999999999</v>
      </c>
      <c r="I70" s="413">
        <v>27.521000000000001</v>
      </c>
      <c r="J70" s="413">
        <v>26.986000000000001</v>
      </c>
      <c r="K70" s="413">
        <v>26.396999999999998</v>
      </c>
      <c r="L70" s="413">
        <v>26.010999999999999</v>
      </c>
      <c r="M70" s="413">
        <v>25.853999999999999</v>
      </c>
      <c r="N70" s="412">
        <v>26.24</v>
      </c>
      <c r="O70" s="413">
        <v>26.276</v>
      </c>
      <c r="P70" s="413">
        <v>25.824000000000002</v>
      </c>
      <c r="Q70" s="413">
        <v>25.370999999999999</v>
      </c>
      <c r="R70" s="413">
        <v>24.88</v>
      </c>
      <c r="S70" s="413">
        <v>24.55</v>
      </c>
      <c r="T70" s="413">
        <v>25.024999999999999</v>
      </c>
      <c r="U70" s="413">
        <v>24.838000000000001</v>
      </c>
      <c r="V70" s="413">
        <v>24.295000000000002</v>
      </c>
      <c r="W70" s="413">
        <v>23.51</v>
      </c>
      <c r="X70" s="413">
        <v>22.887</v>
      </c>
      <c r="Y70" s="414">
        <v>23.117999999999999</v>
      </c>
      <c r="Z70" s="409">
        <v>28.134583333333332</v>
      </c>
      <c r="AA70" s="409">
        <v>24.848500000000001</v>
      </c>
      <c r="AB70" s="415">
        <f t="shared" si="3"/>
        <v>-3.2860833333333304</v>
      </c>
    </row>
    <row r="71" spans="1:30" ht="27.95" customHeight="1">
      <c r="A71" s="411" t="s">
        <v>7</v>
      </c>
      <c r="B71" s="412">
        <v>12.236000000000001</v>
      </c>
      <c r="C71" s="413">
        <v>11.962</v>
      </c>
      <c r="D71" s="413">
        <v>11.616</v>
      </c>
      <c r="E71" s="413">
        <v>11.349</v>
      </c>
      <c r="F71" s="413">
        <v>11.042999999999999</v>
      </c>
      <c r="G71" s="413">
        <v>10.861000000000001</v>
      </c>
      <c r="H71" s="413">
        <v>11.16</v>
      </c>
      <c r="I71" s="413">
        <v>11.103</v>
      </c>
      <c r="J71" s="413">
        <v>10.898999999999999</v>
      </c>
      <c r="K71" s="413">
        <v>10.529</v>
      </c>
      <c r="L71" s="413">
        <v>10.271000000000001</v>
      </c>
      <c r="M71" s="413">
        <v>10.321999999999999</v>
      </c>
      <c r="N71" s="412">
        <v>10.282</v>
      </c>
      <c r="O71" s="413">
        <v>10.010999999999999</v>
      </c>
      <c r="P71" s="413">
        <v>9.7520000000000007</v>
      </c>
      <c r="Q71" s="413">
        <v>9.5329999999999995</v>
      </c>
      <c r="R71" s="413">
        <v>9.1980000000000004</v>
      </c>
      <c r="S71" s="413">
        <v>9.032</v>
      </c>
      <c r="T71" s="413">
        <v>9.4109999999999996</v>
      </c>
      <c r="U71" s="413">
        <v>9.3989999999999991</v>
      </c>
      <c r="V71" s="413">
        <v>9.0359999999999996</v>
      </c>
      <c r="W71" s="413">
        <v>8.6959999999999997</v>
      </c>
      <c r="X71" s="413">
        <v>8.5459999999999994</v>
      </c>
      <c r="Y71" s="414">
        <v>8.5280000000000005</v>
      </c>
      <c r="Z71" s="409">
        <v>11.195708333333334</v>
      </c>
      <c r="AA71" s="409">
        <v>9.3600833333333338</v>
      </c>
      <c r="AB71" s="415">
        <f t="shared" si="3"/>
        <v>-1.8356250000000003</v>
      </c>
    </row>
    <row r="72" spans="1:30" ht="27.95" customHeight="1">
      <c r="A72" s="411" t="s">
        <v>8</v>
      </c>
      <c r="B72" s="412">
        <v>11.342000000000001</v>
      </c>
      <c r="C72" s="413">
        <v>11.010999999999999</v>
      </c>
      <c r="D72" s="413">
        <v>10.736000000000001</v>
      </c>
      <c r="E72" s="413">
        <v>10.215</v>
      </c>
      <c r="F72" s="413">
        <v>9.7449999999999992</v>
      </c>
      <c r="G72" s="413">
        <v>9.5289999999999999</v>
      </c>
      <c r="H72" s="413">
        <v>10.035</v>
      </c>
      <c r="I72" s="413">
        <v>9.9009999999999998</v>
      </c>
      <c r="J72" s="413">
        <v>9.5470000000000006</v>
      </c>
      <c r="K72" s="413">
        <v>9.1869999999999994</v>
      </c>
      <c r="L72" s="413">
        <v>9.1170000000000009</v>
      </c>
      <c r="M72" s="413">
        <v>9.1560000000000006</v>
      </c>
      <c r="N72" s="412">
        <v>9.0380000000000003</v>
      </c>
      <c r="O72" s="413">
        <v>8.7490000000000006</v>
      </c>
      <c r="P72" s="413">
        <v>8.4309999999999992</v>
      </c>
      <c r="Q72" s="413">
        <v>7.9649999999999999</v>
      </c>
      <c r="R72" s="413">
        <v>7.6180000000000003</v>
      </c>
      <c r="S72" s="413">
        <v>7.4749999999999996</v>
      </c>
      <c r="T72" s="413">
        <v>7.9649999999999999</v>
      </c>
      <c r="U72" s="413">
        <v>7.9359999999999999</v>
      </c>
      <c r="V72" s="413">
        <v>7.5359999999999996</v>
      </c>
      <c r="W72" s="413">
        <v>7.1449999999999996</v>
      </c>
      <c r="X72" s="413">
        <v>6.9859999999999998</v>
      </c>
      <c r="Y72" s="414">
        <v>6.9960000000000004</v>
      </c>
      <c r="Z72" s="409">
        <v>10.060833333333333</v>
      </c>
      <c r="AA72" s="409">
        <v>7.91</v>
      </c>
      <c r="AB72" s="415">
        <f t="shared" si="3"/>
        <v>-2.1508333333333329</v>
      </c>
    </row>
    <row r="73" spans="1:30" ht="27.95" customHeight="1">
      <c r="A73" s="411" t="s">
        <v>9</v>
      </c>
      <c r="B73" s="412">
        <v>10.867000000000001</v>
      </c>
      <c r="C73" s="413">
        <v>10.632</v>
      </c>
      <c r="D73" s="413">
        <v>10.147</v>
      </c>
      <c r="E73" s="413">
        <v>9.5289999999999999</v>
      </c>
      <c r="F73" s="413">
        <v>9.08</v>
      </c>
      <c r="G73" s="413">
        <v>8.8369999999999997</v>
      </c>
      <c r="H73" s="413">
        <v>9.6379999999999999</v>
      </c>
      <c r="I73" s="413">
        <v>9.5660000000000007</v>
      </c>
      <c r="J73" s="413">
        <v>9.0289999999999999</v>
      </c>
      <c r="K73" s="413">
        <v>8.6259999999999994</v>
      </c>
      <c r="L73" s="413">
        <v>8.6010000000000009</v>
      </c>
      <c r="M73" s="413">
        <v>8.9030000000000005</v>
      </c>
      <c r="N73" s="412">
        <v>9.0399999999999991</v>
      </c>
      <c r="O73" s="413">
        <v>8.9359999999999999</v>
      </c>
      <c r="P73" s="413">
        <v>8.5790000000000006</v>
      </c>
      <c r="Q73" s="413">
        <v>8.0129999999999999</v>
      </c>
      <c r="R73" s="413">
        <v>7.56</v>
      </c>
      <c r="S73" s="413">
        <v>7.3440000000000003</v>
      </c>
      <c r="T73" s="413">
        <v>8.1910000000000007</v>
      </c>
      <c r="U73" s="413">
        <v>8.0709999999999997</v>
      </c>
      <c r="V73" s="413">
        <v>7.4119999999999999</v>
      </c>
      <c r="W73" s="413">
        <v>6.9690000000000003</v>
      </c>
      <c r="X73" s="413">
        <v>6.8419999999999996</v>
      </c>
      <c r="Y73" s="414">
        <v>7.0380000000000003</v>
      </c>
      <c r="Z73" s="409">
        <v>9.5329166666666669</v>
      </c>
      <c r="AA73" s="409">
        <v>7.9106249999999996</v>
      </c>
      <c r="AB73" s="415">
        <f t="shared" si="3"/>
        <v>-1.6222916666666674</v>
      </c>
    </row>
    <row r="74" spans="1:30" ht="27.95" customHeight="1">
      <c r="A74" s="411" t="s">
        <v>10</v>
      </c>
      <c r="B74" s="412">
        <v>12.676</v>
      </c>
      <c r="C74" s="413">
        <v>12.494999999999999</v>
      </c>
      <c r="D74" s="413">
        <v>12.09</v>
      </c>
      <c r="E74" s="413">
        <v>11.212999999999999</v>
      </c>
      <c r="F74" s="413">
        <v>10.747999999999999</v>
      </c>
      <c r="G74" s="413">
        <v>10.558</v>
      </c>
      <c r="H74" s="413">
        <v>11.22</v>
      </c>
      <c r="I74" s="413">
        <v>11.161</v>
      </c>
      <c r="J74" s="413">
        <v>10.651</v>
      </c>
      <c r="K74" s="413">
        <v>10.292999999999999</v>
      </c>
      <c r="L74" s="413">
        <v>10.214</v>
      </c>
      <c r="M74" s="413">
        <v>10.558</v>
      </c>
      <c r="N74" s="412">
        <v>10.555999999999999</v>
      </c>
      <c r="O74" s="413">
        <v>10.413</v>
      </c>
      <c r="P74" s="413">
        <v>10.068</v>
      </c>
      <c r="Q74" s="413">
        <v>9.4130000000000003</v>
      </c>
      <c r="R74" s="413">
        <v>9.1</v>
      </c>
      <c r="S74" s="413">
        <v>9.0069999999999997</v>
      </c>
      <c r="T74" s="413">
        <v>9.6859999999999999</v>
      </c>
      <c r="U74" s="413">
        <v>9.702</v>
      </c>
      <c r="V74" s="413">
        <v>9.1460000000000008</v>
      </c>
      <c r="W74" s="413">
        <v>8.7409999999999997</v>
      </c>
      <c r="X74" s="413">
        <v>8.5009999999999994</v>
      </c>
      <c r="Y74" s="414">
        <v>8.7970000000000006</v>
      </c>
      <c r="Z74" s="409">
        <v>11.243083333333335</v>
      </c>
      <c r="AA74" s="409">
        <v>9.5008750000000006</v>
      </c>
      <c r="AB74" s="415">
        <f t="shared" si="3"/>
        <v>-1.742208333333334</v>
      </c>
    </row>
    <row r="75" spans="1:30" ht="27.95" customHeight="1">
      <c r="A75" s="411" t="s">
        <v>11</v>
      </c>
      <c r="B75" s="412">
        <v>32.844000000000001</v>
      </c>
      <c r="C75" s="413">
        <v>32.222999999999999</v>
      </c>
      <c r="D75" s="413">
        <v>31.366</v>
      </c>
      <c r="E75" s="413">
        <v>30.074999999999999</v>
      </c>
      <c r="F75" s="413">
        <v>29.05</v>
      </c>
      <c r="G75" s="413">
        <v>28.606999999999999</v>
      </c>
      <c r="H75" s="413">
        <v>29.748999999999999</v>
      </c>
      <c r="I75" s="413">
        <v>29.625</v>
      </c>
      <c r="J75" s="413">
        <v>28.558</v>
      </c>
      <c r="K75" s="413">
        <v>27.742000000000001</v>
      </c>
      <c r="L75" s="413">
        <v>27.64</v>
      </c>
      <c r="M75" s="413">
        <v>28.38</v>
      </c>
      <c r="N75" s="412">
        <v>28.35</v>
      </c>
      <c r="O75" s="413">
        <v>27.940999999999999</v>
      </c>
      <c r="P75" s="413">
        <v>27.233000000000001</v>
      </c>
      <c r="Q75" s="413">
        <v>26.373000000000001</v>
      </c>
      <c r="R75" s="413">
        <v>25.437999999999999</v>
      </c>
      <c r="S75" s="413">
        <v>25.077000000000002</v>
      </c>
      <c r="T75" s="413">
        <v>26.384</v>
      </c>
      <c r="U75" s="413">
        <v>26.318999999999999</v>
      </c>
      <c r="V75" s="413">
        <v>25.126999999999999</v>
      </c>
      <c r="W75" s="413">
        <v>24.372</v>
      </c>
      <c r="X75" s="413">
        <v>24.111999999999998</v>
      </c>
      <c r="Y75" s="414">
        <v>24.69</v>
      </c>
      <c r="Z75" s="409">
        <v>29.843916666666669</v>
      </c>
      <c r="AA75" s="409">
        <v>26.105083333333333</v>
      </c>
      <c r="AB75" s="415">
        <f t="shared" si="3"/>
        <v>-3.7388333333333357</v>
      </c>
    </row>
    <row r="76" spans="1:30" ht="27.95" customHeight="1">
      <c r="A76" s="411" t="s">
        <v>12</v>
      </c>
      <c r="B76" s="412">
        <v>18.992999999999999</v>
      </c>
      <c r="C76" s="413">
        <v>18.581</v>
      </c>
      <c r="D76" s="413">
        <v>17.870999999999999</v>
      </c>
      <c r="E76" s="413">
        <v>16.934999999999999</v>
      </c>
      <c r="F76" s="413">
        <v>16.132000000000001</v>
      </c>
      <c r="G76" s="413">
        <v>15.664999999999999</v>
      </c>
      <c r="H76" s="413">
        <v>16.012</v>
      </c>
      <c r="I76" s="413">
        <v>15.888999999999999</v>
      </c>
      <c r="J76" s="413">
        <v>15.547000000000001</v>
      </c>
      <c r="K76" s="413">
        <v>14.994999999999999</v>
      </c>
      <c r="L76" s="413">
        <v>14.803000000000001</v>
      </c>
      <c r="M76" s="413">
        <v>15.021000000000001</v>
      </c>
      <c r="N76" s="412">
        <v>15.069000000000001</v>
      </c>
      <c r="O76" s="413">
        <v>14.92</v>
      </c>
      <c r="P76" s="413">
        <v>14.342000000000001</v>
      </c>
      <c r="Q76" s="413">
        <v>13.577</v>
      </c>
      <c r="R76" s="413">
        <v>13.234</v>
      </c>
      <c r="S76" s="413">
        <v>13.118</v>
      </c>
      <c r="T76" s="413">
        <v>13.574999999999999</v>
      </c>
      <c r="U76" s="413">
        <v>13.557</v>
      </c>
      <c r="V76" s="413">
        <v>13.151999999999999</v>
      </c>
      <c r="W76" s="413">
        <v>12.8</v>
      </c>
      <c r="X76" s="413">
        <v>12.670999999999999</v>
      </c>
      <c r="Y76" s="414">
        <v>12.792999999999999</v>
      </c>
      <c r="Z76" s="409">
        <v>16.528708333333331</v>
      </c>
      <c r="AA76" s="409">
        <v>13.660166666666665</v>
      </c>
      <c r="AB76" s="415">
        <f t="shared" si="3"/>
        <v>-2.8685416666666654</v>
      </c>
    </row>
    <row r="77" spans="1:30" ht="27.95" customHeight="1">
      <c r="A77" s="411" t="s">
        <v>13</v>
      </c>
      <c r="B77" s="412">
        <v>14.186</v>
      </c>
      <c r="C77" s="413">
        <v>13.906000000000001</v>
      </c>
      <c r="D77" s="413">
        <v>13.429</v>
      </c>
      <c r="E77" s="413">
        <v>12.911</v>
      </c>
      <c r="F77" s="413">
        <v>12.382</v>
      </c>
      <c r="G77" s="413">
        <v>12.208</v>
      </c>
      <c r="H77" s="413">
        <v>12.801</v>
      </c>
      <c r="I77" s="413">
        <v>12.663</v>
      </c>
      <c r="J77" s="413">
        <v>12.173999999999999</v>
      </c>
      <c r="K77" s="413">
        <v>11.714</v>
      </c>
      <c r="L77" s="413">
        <v>11.612</v>
      </c>
      <c r="M77" s="413">
        <v>11.737</v>
      </c>
      <c r="N77" s="412">
        <v>11.675000000000001</v>
      </c>
      <c r="O77" s="413">
        <v>11.484999999999999</v>
      </c>
      <c r="P77" s="413">
        <v>11.092000000000001</v>
      </c>
      <c r="Q77" s="413">
        <v>10.635999999999999</v>
      </c>
      <c r="R77" s="413">
        <v>10.247999999999999</v>
      </c>
      <c r="S77" s="413">
        <v>10.077999999999999</v>
      </c>
      <c r="T77" s="413">
        <v>10.691000000000001</v>
      </c>
      <c r="U77" s="413">
        <v>10.638</v>
      </c>
      <c r="V77" s="413">
        <v>10.063000000000001</v>
      </c>
      <c r="W77" s="413">
        <v>9.6989999999999998</v>
      </c>
      <c r="X77" s="413">
        <v>9.4450000000000003</v>
      </c>
      <c r="Y77" s="414">
        <v>9.6210000000000004</v>
      </c>
      <c r="Z77" s="409">
        <v>12.748958333333334</v>
      </c>
      <c r="AA77" s="409">
        <v>10.53575</v>
      </c>
      <c r="AB77" s="415">
        <f t="shared" si="3"/>
        <v>-2.2132083333333341</v>
      </c>
    </row>
    <row r="78" spans="1:30" ht="27.95" customHeight="1" thickBot="1">
      <c r="A78" s="416" t="s">
        <v>14</v>
      </c>
      <c r="B78" s="417">
        <v>40.192</v>
      </c>
      <c r="C78" s="418">
        <v>39.75</v>
      </c>
      <c r="D78" s="418">
        <v>38.917999999999999</v>
      </c>
      <c r="E78" s="418">
        <v>37.926000000000002</v>
      </c>
      <c r="F78" s="418">
        <v>36.917999999999999</v>
      </c>
      <c r="G78" s="418">
        <v>36.323999999999998</v>
      </c>
      <c r="H78" s="418">
        <v>37.156999999999996</v>
      </c>
      <c r="I78" s="418">
        <v>36.790999999999997</v>
      </c>
      <c r="J78" s="418">
        <v>36.345999999999997</v>
      </c>
      <c r="K78" s="418">
        <v>35.58</v>
      </c>
      <c r="L78" s="418">
        <v>34.993000000000002</v>
      </c>
      <c r="M78" s="418">
        <v>35.079000000000001</v>
      </c>
      <c r="N78" s="417">
        <v>35.043999999999997</v>
      </c>
      <c r="O78" s="418">
        <v>34.442999999999998</v>
      </c>
      <c r="P78" s="418">
        <v>33.808999999999997</v>
      </c>
      <c r="Q78" s="418">
        <v>33.027999999999999</v>
      </c>
      <c r="R78" s="418">
        <v>32.334000000000003</v>
      </c>
      <c r="S78" s="413">
        <v>32.006</v>
      </c>
      <c r="T78" s="418">
        <v>33.131999999999998</v>
      </c>
      <c r="U78" s="418">
        <v>33.033000000000001</v>
      </c>
      <c r="V78" s="418">
        <v>32.231999999999999</v>
      </c>
      <c r="W78" s="418">
        <v>31.263999999999999</v>
      </c>
      <c r="X78" s="418">
        <v>30.597000000000001</v>
      </c>
      <c r="Y78" s="419">
        <v>30.675999999999998</v>
      </c>
      <c r="Z78" s="409">
        <v>37.379750000000001</v>
      </c>
      <c r="AA78" s="409">
        <v>32.816625000000002</v>
      </c>
      <c r="AB78" s="415">
        <f t="shared" si="3"/>
        <v>-4.5631249999999994</v>
      </c>
    </row>
    <row r="79" spans="1:30" ht="27.95" customHeight="1" thickBot="1">
      <c r="A79" s="416" t="s">
        <v>15</v>
      </c>
      <c r="B79" s="420">
        <v>269.846</v>
      </c>
      <c r="C79" s="421">
        <v>265.40199999999999</v>
      </c>
      <c r="D79" s="421">
        <v>257.88600000000002</v>
      </c>
      <c r="E79" s="421">
        <v>247.71799999999999</v>
      </c>
      <c r="F79" s="421">
        <v>239.39500000000001</v>
      </c>
      <c r="G79" s="421">
        <v>235.11099999999999</v>
      </c>
      <c r="H79" s="421">
        <v>243.56299999999999</v>
      </c>
      <c r="I79" s="421">
        <v>241.608</v>
      </c>
      <c r="J79" s="421">
        <v>234.416</v>
      </c>
      <c r="K79" s="421">
        <v>227.69200000000001</v>
      </c>
      <c r="L79" s="421">
        <v>225.321</v>
      </c>
      <c r="M79" s="421">
        <v>227.94900000000001</v>
      </c>
      <c r="N79" s="420">
        <v>229.05500000000001</v>
      </c>
      <c r="O79" s="421">
        <v>225.65799999999999</v>
      </c>
      <c r="P79" s="421">
        <v>219.50299999999999</v>
      </c>
      <c r="Q79" s="422">
        <v>211.45400000000001</v>
      </c>
      <c r="R79" s="422">
        <v>204.82599999999999</v>
      </c>
      <c r="S79" s="422">
        <v>201.94499999999999</v>
      </c>
      <c r="T79" s="421">
        <v>211.15</v>
      </c>
      <c r="U79" s="421">
        <v>210.10499999999999</v>
      </c>
      <c r="V79" s="421">
        <v>201.36600000000001</v>
      </c>
      <c r="W79" s="421">
        <v>193.95400000000001</v>
      </c>
      <c r="X79" s="421">
        <v>193.95400000000001</v>
      </c>
      <c r="Y79" s="423">
        <v>191.99600000000001</v>
      </c>
      <c r="Z79" s="424">
        <v>244.70029166666666</v>
      </c>
      <c r="AA79" s="424">
        <v>209.41187500000001</v>
      </c>
      <c r="AB79" s="425">
        <f t="shared" si="3"/>
        <v>-35.288416666666649</v>
      </c>
    </row>
    <row r="80" spans="1:30" ht="21" customHeight="1">
      <c r="A80" s="426" t="s">
        <v>467</v>
      </c>
      <c r="B80" s="427"/>
      <c r="C80" s="427"/>
      <c r="D80" s="427"/>
      <c r="E80" s="427"/>
      <c r="F80" s="427"/>
      <c r="G80" s="427"/>
      <c r="H80" s="427"/>
      <c r="I80" s="427"/>
      <c r="J80" s="427"/>
      <c r="K80" s="427"/>
      <c r="L80" s="427"/>
      <c r="M80" s="427"/>
      <c r="N80" s="427"/>
      <c r="O80" s="427"/>
      <c r="P80" s="427"/>
      <c r="Q80" s="427"/>
      <c r="R80" s="427"/>
      <c r="S80" s="427"/>
      <c r="T80" s="427"/>
      <c r="U80" s="427"/>
      <c r="V80" s="427"/>
      <c r="W80" s="427"/>
      <c r="X80" s="427"/>
      <c r="Y80" s="427"/>
      <c r="Z80" s="427"/>
      <c r="AA80" s="427"/>
      <c r="AB80" s="427"/>
    </row>
    <row r="81" spans="1:30" s="429" customFormat="1" ht="39" customHeight="1" thickBot="1">
      <c r="A81" s="677" t="s">
        <v>115</v>
      </c>
      <c r="B81" s="677"/>
      <c r="C81" s="677"/>
      <c r="D81" s="677"/>
      <c r="E81" s="677"/>
      <c r="F81" s="677"/>
      <c r="G81" s="677"/>
      <c r="H81" s="677"/>
      <c r="I81" s="677"/>
      <c r="J81" s="677"/>
      <c r="K81" s="677"/>
      <c r="L81" s="677"/>
      <c r="M81" s="677"/>
      <c r="N81" s="677"/>
      <c r="O81" s="677"/>
      <c r="P81" s="677"/>
      <c r="Q81" s="677"/>
      <c r="R81" s="677"/>
      <c r="S81" s="677"/>
      <c r="T81" s="677"/>
      <c r="U81" s="677"/>
      <c r="V81" s="677"/>
      <c r="W81" s="677"/>
      <c r="X81" s="677"/>
      <c r="Y81" s="677"/>
      <c r="Z81" s="677"/>
      <c r="AA81" s="677"/>
      <c r="AB81" s="677"/>
    </row>
    <row r="82" spans="1:30" ht="27.95" customHeight="1" thickBot="1">
      <c r="A82" s="669" t="s">
        <v>183</v>
      </c>
      <c r="B82" s="671">
        <v>2015</v>
      </c>
      <c r="C82" s="672"/>
      <c r="D82" s="672"/>
      <c r="E82" s="672"/>
      <c r="F82" s="672"/>
      <c r="G82" s="672"/>
      <c r="H82" s="672"/>
      <c r="I82" s="672"/>
      <c r="J82" s="672"/>
      <c r="K82" s="672"/>
      <c r="L82" s="672"/>
      <c r="M82" s="673"/>
      <c r="N82" s="671">
        <v>2016</v>
      </c>
      <c r="O82" s="672"/>
      <c r="P82" s="672"/>
      <c r="Q82" s="672"/>
      <c r="R82" s="672"/>
      <c r="S82" s="672"/>
      <c r="T82" s="672"/>
      <c r="U82" s="672"/>
      <c r="V82" s="672"/>
      <c r="W82" s="672"/>
      <c r="X82" s="672"/>
      <c r="Y82" s="673"/>
      <c r="Z82" s="674" t="s">
        <v>466</v>
      </c>
      <c r="AA82" s="675"/>
      <c r="AB82" s="676"/>
    </row>
    <row r="83" spans="1:30" ht="27.95" customHeight="1" thickBot="1">
      <c r="A83" s="670"/>
      <c r="B83" s="400">
        <v>1</v>
      </c>
      <c r="C83" s="401">
        <v>2</v>
      </c>
      <c r="D83" s="401">
        <v>3</v>
      </c>
      <c r="E83" s="401">
        <v>4</v>
      </c>
      <c r="F83" s="401">
        <v>5</v>
      </c>
      <c r="G83" s="401">
        <v>6</v>
      </c>
      <c r="H83" s="401">
        <v>7</v>
      </c>
      <c r="I83" s="401">
        <v>8</v>
      </c>
      <c r="J83" s="401">
        <v>9</v>
      </c>
      <c r="K83" s="401">
        <v>10</v>
      </c>
      <c r="L83" s="401">
        <v>11</v>
      </c>
      <c r="M83" s="402">
        <v>12</v>
      </c>
      <c r="N83" s="400">
        <v>1</v>
      </c>
      <c r="O83" s="401">
        <v>2</v>
      </c>
      <c r="P83" s="401">
        <v>3</v>
      </c>
      <c r="Q83" s="401">
        <v>4</v>
      </c>
      <c r="R83" s="401">
        <v>5</v>
      </c>
      <c r="S83" s="401">
        <v>6</v>
      </c>
      <c r="T83" s="401">
        <v>7</v>
      </c>
      <c r="U83" s="401">
        <v>8</v>
      </c>
      <c r="V83" s="401">
        <v>9</v>
      </c>
      <c r="W83" s="401">
        <v>10</v>
      </c>
      <c r="X83" s="401">
        <v>11</v>
      </c>
      <c r="Y83" s="402">
        <v>12</v>
      </c>
      <c r="Z83" s="561">
        <v>2015</v>
      </c>
      <c r="AA83" s="561">
        <v>2016</v>
      </c>
      <c r="AB83" s="403" t="s">
        <v>112</v>
      </c>
    </row>
    <row r="84" spans="1:30" ht="27.95" customHeight="1">
      <c r="A84" s="404" t="s">
        <v>1</v>
      </c>
      <c r="B84" s="405">
        <v>9.0210000000000008</v>
      </c>
      <c r="C84" s="406">
        <v>10.108000000000001</v>
      </c>
      <c r="D84" s="406">
        <v>10.432</v>
      </c>
      <c r="E84" s="406">
        <v>10.593</v>
      </c>
      <c r="F84" s="406">
        <v>10.954000000000001</v>
      </c>
      <c r="G84" s="406">
        <v>11.595000000000001</v>
      </c>
      <c r="H84" s="406">
        <v>12.025</v>
      </c>
      <c r="I84" s="406">
        <v>12.247</v>
      </c>
      <c r="J84" s="406">
        <v>13.208</v>
      </c>
      <c r="K84" s="406">
        <v>14.196</v>
      </c>
      <c r="L84" s="406">
        <v>14.765000000000001</v>
      </c>
      <c r="M84" s="406">
        <v>15.016</v>
      </c>
      <c r="N84" s="407">
        <v>15.657999999999999</v>
      </c>
      <c r="O84" s="406">
        <v>16.733000000000001</v>
      </c>
      <c r="P84" s="406">
        <v>17.077000000000002</v>
      </c>
      <c r="Q84" s="406">
        <v>18.105</v>
      </c>
      <c r="R84" s="406">
        <v>16.626999999999999</v>
      </c>
      <c r="S84" s="406">
        <v>18.215</v>
      </c>
      <c r="T84" s="406">
        <v>19.189</v>
      </c>
      <c r="U84" s="406">
        <v>19.835000000000001</v>
      </c>
      <c r="V84" s="406">
        <v>20.582999999999998</v>
      </c>
      <c r="W84" s="406">
        <v>21.122</v>
      </c>
      <c r="X84" s="406">
        <v>21.324999999999999</v>
      </c>
      <c r="Y84" s="408">
        <v>21.053999999999998</v>
      </c>
      <c r="Z84" s="409">
        <v>11.780416666666666</v>
      </c>
      <c r="AA84" s="409">
        <v>18.542000000000002</v>
      </c>
      <c r="AB84" s="410">
        <f>+AA84-Z84</f>
        <v>6.7615833333333359</v>
      </c>
      <c r="AD84" s="163">
        <v>1000</v>
      </c>
    </row>
    <row r="85" spans="1:30" ht="27.95" customHeight="1">
      <c r="A85" s="411" t="s">
        <v>2</v>
      </c>
      <c r="B85" s="412">
        <v>8.4529999999999994</v>
      </c>
      <c r="C85" s="413">
        <v>8.7560000000000002</v>
      </c>
      <c r="D85" s="413">
        <v>9.8580000000000005</v>
      </c>
      <c r="E85" s="413">
        <v>10.768000000000001</v>
      </c>
      <c r="F85" s="413">
        <v>11.384</v>
      </c>
      <c r="G85" s="413">
        <v>12.028</v>
      </c>
      <c r="H85" s="413">
        <v>12.656000000000001</v>
      </c>
      <c r="I85" s="413">
        <v>12.731999999999999</v>
      </c>
      <c r="J85" s="413">
        <v>13.55</v>
      </c>
      <c r="K85" s="413">
        <v>14.222</v>
      </c>
      <c r="L85" s="413">
        <v>13.497</v>
      </c>
      <c r="M85" s="413">
        <v>13.551</v>
      </c>
      <c r="N85" s="412">
        <v>14.113</v>
      </c>
      <c r="O85" s="413">
        <v>15.151</v>
      </c>
      <c r="P85" s="413">
        <v>15.321</v>
      </c>
      <c r="Q85" s="413">
        <v>15.36</v>
      </c>
      <c r="R85" s="413">
        <v>16.972000000000001</v>
      </c>
      <c r="S85" s="413">
        <v>17.024000000000001</v>
      </c>
      <c r="T85" s="413">
        <v>17.396000000000001</v>
      </c>
      <c r="U85" s="413">
        <v>17.567</v>
      </c>
      <c r="V85" s="413">
        <v>18.263999999999999</v>
      </c>
      <c r="W85" s="413">
        <v>17.667999999999999</v>
      </c>
      <c r="X85" s="413">
        <v>18.376000000000001</v>
      </c>
      <c r="Y85" s="414">
        <v>18.649999999999999</v>
      </c>
      <c r="Z85" s="409">
        <v>11.565583333333334</v>
      </c>
      <c r="AA85" s="409">
        <v>16.609375</v>
      </c>
      <c r="AB85" s="415">
        <f t="shared" ref="AB85:AB98" si="4">+AA85-Z85</f>
        <v>5.0437916666666656</v>
      </c>
    </row>
    <row r="86" spans="1:30" ht="27.95" customHeight="1">
      <c r="A86" s="411" t="s">
        <v>3</v>
      </c>
      <c r="B86" s="412">
        <v>4.2640000000000002</v>
      </c>
      <c r="C86" s="413">
        <v>4.7539999999999996</v>
      </c>
      <c r="D86" s="413">
        <v>5.2859999999999996</v>
      </c>
      <c r="E86" s="413">
        <v>5.867</v>
      </c>
      <c r="F86" s="413">
        <v>6.29</v>
      </c>
      <c r="G86" s="413">
        <v>6.5990000000000002</v>
      </c>
      <c r="H86" s="413">
        <v>6.7279999999999998</v>
      </c>
      <c r="I86" s="413">
        <v>7.4420000000000002</v>
      </c>
      <c r="J86" s="413">
        <v>7.242</v>
      </c>
      <c r="K86" s="413">
        <v>7.0140000000000002</v>
      </c>
      <c r="L86" s="413">
        <v>6.9169999999999998</v>
      </c>
      <c r="M86" s="413">
        <v>6.867</v>
      </c>
      <c r="N86" s="412">
        <v>7.2480000000000002</v>
      </c>
      <c r="O86" s="413">
        <v>7.609</v>
      </c>
      <c r="P86" s="413">
        <v>7.7640000000000002</v>
      </c>
      <c r="Q86" s="413">
        <v>8.3219999999999992</v>
      </c>
      <c r="R86" s="413">
        <v>8.9749999999999996</v>
      </c>
      <c r="S86" s="413">
        <v>9.2910000000000004</v>
      </c>
      <c r="T86" s="413">
        <v>9.2949999999999999</v>
      </c>
      <c r="U86" s="413">
        <v>9.7690000000000001</v>
      </c>
      <c r="V86" s="413">
        <v>10.151999999999999</v>
      </c>
      <c r="W86" s="413">
        <v>9.9890000000000008</v>
      </c>
      <c r="X86" s="413">
        <v>9.6080000000000005</v>
      </c>
      <c r="Y86" s="414">
        <v>9.4580000000000002</v>
      </c>
      <c r="Z86" s="409">
        <v>6.137666666666667</v>
      </c>
      <c r="AA86" s="409">
        <v>8.8487083333333345</v>
      </c>
      <c r="AB86" s="415">
        <f t="shared" si="4"/>
        <v>2.7110416666666675</v>
      </c>
    </row>
    <row r="87" spans="1:30" ht="27.95" customHeight="1">
      <c r="A87" s="411" t="s">
        <v>4</v>
      </c>
      <c r="B87" s="412">
        <v>5.2160000000000002</v>
      </c>
      <c r="C87" s="413">
        <v>5.1619999999999999</v>
      </c>
      <c r="D87" s="413">
        <v>5.4880000000000004</v>
      </c>
      <c r="E87" s="413">
        <v>5.9459999999999997</v>
      </c>
      <c r="F87" s="413">
        <v>6.8040000000000003</v>
      </c>
      <c r="G87" s="413">
        <v>6.843</v>
      </c>
      <c r="H87" s="413">
        <v>7.2880000000000003</v>
      </c>
      <c r="I87" s="413">
        <v>8.0139999999999993</v>
      </c>
      <c r="J87" s="413">
        <v>8.15</v>
      </c>
      <c r="K87" s="413">
        <v>8.0869999999999997</v>
      </c>
      <c r="L87" s="413">
        <v>7.98</v>
      </c>
      <c r="M87" s="413">
        <v>8.4580000000000002</v>
      </c>
      <c r="N87" s="412">
        <v>8.4619999999999997</v>
      </c>
      <c r="O87" s="413">
        <v>8.6750000000000007</v>
      </c>
      <c r="P87" s="413">
        <v>8.827</v>
      </c>
      <c r="Q87" s="413">
        <v>9.6240000000000006</v>
      </c>
      <c r="R87" s="413">
        <v>10.805</v>
      </c>
      <c r="S87" s="413">
        <v>11.602</v>
      </c>
      <c r="T87" s="413">
        <v>11.795</v>
      </c>
      <c r="U87" s="413">
        <v>11.759</v>
      </c>
      <c r="V87" s="413">
        <v>11.64</v>
      </c>
      <c r="W87" s="413">
        <v>11.709</v>
      </c>
      <c r="X87" s="413">
        <v>10.250999999999999</v>
      </c>
      <c r="Y87" s="414">
        <v>10.210000000000001</v>
      </c>
      <c r="Z87" s="409">
        <v>6.8058750000000003</v>
      </c>
      <c r="AA87" s="409">
        <v>10.373583333333334</v>
      </c>
      <c r="AB87" s="415">
        <f t="shared" si="4"/>
        <v>3.5677083333333339</v>
      </c>
    </row>
    <row r="88" spans="1:30" ht="27.95" customHeight="1">
      <c r="A88" s="411" t="s">
        <v>5</v>
      </c>
      <c r="B88" s="412">
        <v>1.6579999999999999</v>
      </c>
      <c r="C88" s="413">
        <v>1.867</v>
      </c>
      <c r="D88" s="413">
        <v>2.2250000000000001</v>
      </c>
      <c r="E88" s="413">
        <v>2.39</v>
      </c>
      <c r="F88" s="413">
        <v>2.7189999999999999</v>
      </c>
      <c r="G88" s="413">
        <v>2.8580000000000001</v>
      </c>
      <c r="H88" s="413">
        <v>3.0710000000000002</v>
      </c>
      <c r="I88" s="413">
        <v>3.19</v>
      </c>
      <c r="J88" s="413">
        <v>3.427</v>
      </c>
      <c r="K88" s="413">
        <v>3.2850000000000001</v>
      </c>
      <c r="L88" s="413">
        <v>3.278</v>
      </c>
      <c r="M88" s="413">
        <v>3.2770000000000001</v>
      </c>
      <c r="N88" s="412">
        <v>3.2759999999999998</v>
      </c>
      <c r="O88" s="413">
        <v>3.6160000000000001</v>
      </c>
      <c r="P88" s="413">
        <v>3.52</v>
      </c>
      <c r="Q88" s="413">
        <v>3.7709999999999999</v>
      </c>
      <c r="R88" s="413">
        <v>3.7639999999999998</v>
      </c>
      <c r="S88" s="413">
        <v>3.9140000000000001</v>
      </c>
      <c r="T88" s="413">
        <v>3.7639999999999998</v>
      </c>
      <c r="U88" s="413">
        <v>3.863</v>
      </c>
      <c r="V88" s="413">
        <v>4.101</v>
      </c>
      <c r="W88" s="413">
        <v>4.0640000000000001</v>
      </c>
      <c r="X88" s="413">
        <v>3.6890000000000001</v>
      </c>
      <c r="Y88" s="414">
        <v>3.6779999999999999</v>
      </c>
      <c r="Z88" s="409">
        <v>2.7025416666666664</v>
      </c>
      <c r="AA88" s="409">
        <v>3.7349583333333336</v>
      </c>
      <c r="AB88" s="415">
        <f t="shared" si="4"/>
        <v>1.0324166666666672</v>
      </c>
    </row>
    <row r="89" spans="1:30" ht="27.95" customHeight="1">
      <c r="A89" s="411" t="s">
        <v>6</v>
      </c>
      <c r="B89" s="412">
        <v>3.2759999999999998</v>
      </c>
      <c r="C89" s="413">
        <v>4.0339999999999998</v>
      </c>
      <c r="D89" s="413">
        <v>4.2480000000000002</v>
      </c>
      <c r="E89" s="413">
        <v>4.6580000000000004</v>
      </c>
      <c r="F89" s="413">
        <v>5.476</v>
      </c>
      <c r="G89" s="413">
        <v>5.5190000000000001</v>
      </c>
      <c r="H89" s="413">
        <v>5.5250000000000004</v>
      </c>
      <c r="I89" s="413">
        <v>6.0380000000000003</v>
      </c>
      <c r="J89" s="413">
        <v>6.2569999999999997</v>
      </c>
      <c r="K89" s="413">
        <v>5.9189999999999996</v>
      </c>
      <c r="L89" s="413">
        <v>5.992</v>
      </c>
      <c r="M89" s="413">
        <v>5.5979999999999999</v>
      </c>
      <c r="N89" s="412">
        <v>5.9939999999999998</v>
      </c>
      <c r="O89" s="413">
        <v>6.6230000000000002</v>
      </c>
      <c r="P89" s="413">
        <v>7.0919999999999996</v>
      </c>
      <c r="Q89" s="413">
        <v>7.0750000000000002</v>
      </c>
      <c r="R89" s="413">
        <v>7.4370000000000003</v>
      </c>
      <c r="S89" s="413">
        <v>7.5869999999999997</v>
      </c>
      <c r="T89" s="413">
        <v>7.609</v>
      </c>
      <c r="U89" s="413">
        <v>8.0920000000000005</v>
      </c>
      <c r="V89" s="413">
        <v>7.8949999999999996</v>
      </c>
      <c r="W89" s="413">
        <v>7.944</v>
      </c>
      <c r="X89" s="413">
        <v>8.0739999999999998</v>
      </c>
      <c r="Y89" s="414">
        <v>7.6340000000000003</v>
      </c>
      <c r="Z89" s="409">
        <v>5.1237500000000002</v>
      </c>
      <c r="AA89" s="409">
        <v>7.3365</v>
      </c>
      <c r="AB89" s="415">
        <f t="shared" si="4"/>
        <v>2.2127499999999998</v>
      </c>
    </row>
    <row r="90" spans="1:30" ht="27.95" customHeight="1">
      <c r="A90" s="411" t="s">
        <v>7</v>
      </c>
      <c r="B90" s="412">
        <v>3.871</v>
      </c>
      <c r="C90" s="413">
        <v>3.8220000000000001</v>
      </c>
      <c r="D90" s="413">
        <v>4.0709999999999997</v>
      </c>
      <c r="E90" s="413">
        <v>4.617</v>
      </c>
      <c r="F90" s="413">
        <v>5.0110000000000001</v>
      </c>
      <c r="G90" s="413">
        <v>5.4169999999999998</v>
      </c>
      <c r="H90" s="413">
        <v>5.5650000000000004</v>
      </c>
      <c r="I90" s="413">
        <v>5.8890000000000002</v>
      </c>
      <c r="J90" s="413">
        <v>5.907</v>
      </c>
      <c r="K90" s="413">
        <v>5.8259999999999996</v>
      </c>
      <c r="L90" s="413">
        <v>6.1589999999999998</v>
      </c>
      <c r="M90" s="413">
        <v>5.9470000000000001</v>
      </c>
      <c r="N90" s="412">
        <v>5.8220000000000001</v>
      </c>
      <c r="O90" s="413">
        <v>5.79</v>
      </c>
      <c r="P90" s="413">
        <v>5.9340000000000002</v>
      </c>
      <c r="Q90" s="413">
        <v>6.0369999999999999</v>
      </c>
      <c r="R90" s="413">
        <v>6.0220000000000002</v>
      </c>
      <c r="S90" s="413">
        <v>5.89</v>
      </c>
      <c r="T90" s="413">
        <v>6.0439999999999996</v>
      </c>
      <c r="U90" s="413">
        <v>6.3339999999999996</v>
      </c>
      <c r="V90" s="413">
        <v>6.1230000000000002</v>
      </c>
      <c r="W90" s="413">
        <v>6.01</v>
      </c>
      <c r="X90" s="413">
        <v>5.86</v>
      </c>
      <c r="Y90" s="414">
        <v>5.6070000000000002</v>
      </c>
      <c r="Z90" s="409">
        <v>5.0772083333333331</v>
      </c>
      <c r="AA90" s="409">
        <v>5.9702500000000001</v>
      </c>
      <c r="AB90" s="415">
        <f t="shared" si="4"/>
        <v>0.89304166666666696</v>
      </c>
    </row>
    <row r="91" spans="1:30" ht="27.95" customHeight="1">
      <c r="A91" s="411" t="s">
        <v>8</v>
      </c>
      <c r="B91" s="412">
        <v>3.0859999999999999</v>
      </c>
      <c r="C91" s="413">
        <v>3.6379999999999999</v>
      </c>
      <c r="D91" s="413">
        <v>4.1440000000000001</v>
      </c>
      <c r="E91" s="413">
        <v>4.9180000000000001</v>
      </c>
      <c r="F91" s="413">
        <v>5.4349999999999996</v>
      </c>
      <c r="G91" s="413">
        <v>5.1870000000000003</v>
      </c>
      <c r="H91" s="413">
        <v>4.8559999999999999</v>
      </c>
      <c r="I91" s="413">
        <v>4.5519999999999996</v>
      </c>
      <c r="J91" s="413">
        <v>5.05</v>
      </c>
      <c r="K91" s="413">
        <v>4.4379999999999997</v>
      </c>
      <c r="L91" s="413">
        <v>4.6020000000000003</v>
      </c>
      <c r="M91" s="413">
        <v>3.9319999999999999</v>
      </c>
      <c r="N91" s="412">
        <v>4.556</v>
      </c>
      <c r="O91" s="413">
        <v>5.0549999999999997</v>
      </c>
      <c r="P91" s="413">
        <v>5.3070000000000004</v>
      </c>
      <c r="Q91" s="413">
        <v>5.5220000000000002</v>
      </c>
      <c r="R91" s="413">
        <v>5.8860000000000001</v>
      </c>
      <c r="S91" s="413">
        <v>6.6559999999999997</v>
      </c>
      <c r="T91" s="413">
        <v>6.4409999999999998</v>
      </c>
      <c r="U91" s="413">
        <v>6.649</v>
      </c>
      <c r="V91" s="413">
        <v>6.9359999999999999</v>
      </c>
      <c r="W91" s="413">
        <v>6.3769999999999998</v>
      </c>
      <c r="X91" s="413">
        <v>6.4370000000000003</v>
      </c>
      <c r="Y91" s="414">
        <v>6.1509999999999998</v>
      </c>
      <c r="Z91" s="409">
        <v>4.4380416666666669</v>
      </c>
      <c r="AA91" s="409">
        <v>5.9052916666666668</v>
      </c>
      <c r="AB91" s="415">
        <f t="shared" si="4"/>
        <v>1.4672499999999999</v>
      </c>
    </row>
    <row r="92" spans="1:30" ht="27.95" customHeight="1">
      <c r="A92" s="411" t="s">
        <v>9</v>
      </c>
      <c r="B92" s="412">
        <v>3.7850000000000001</v>
      </c>
      <c r="C92" s="413">
        <v>4.0359999999999996</v>
      </c>
      <c r="D92" s="413">
        <v>4.4950000000000001</v>
      </c>
      <c r="E92" s="413">
        <v>4.952</v>
      </c>
      <c r="F92" s="413">
        <v>5.4630000000000001</v>
      </c>
      <c r="G92" s="413">
        <v>5.9290000000000003</v>
      </c>
      <c r="H92" s="413">
        <v>5.6639999999999997</v>
      </c>
      <c r="I92" s="413">
        <v>6.12</v>
      </c>
      <c r="J92" s="413">
        <v>6.6890000000000001</v>
      </c>
      <c r="K92" s="413">
        <v>6.6710000000000003</v>
      </c>
      <c r="L92" s="413">
        <v>6.34</v>
      </c>
      <c r="M92" s="413">
        <v>6.1680000000000001</v>
      </c>
      <c r="N92" s="412">
        <v>6.2089999999999996</v>
      </c>
      <c r="O92" s="413">
        <v>7.1790000000000003</v>
      </c>
      <c r="P92" s="413">
        <v>7.3780000000000001</v>
      </c>
      <c r="Q92" s="413">
        <v>8.4250000000000007</v>
      </c>
      <c r="R92" s="413">
        <v>8.766</v>
      </c>
      <c r="S92" s="413">
        <v>9.4469999999999992</v>
      </c>
      <c r="T92" s="413">
        <v>9.7759999999999998</v>
      </c>
      <c r="U92" s="413">
        <v>10.231</v>
      </c>
      <c r="V92" s="413">
        <v>10.099</v>
      </c>
      <c r="W92" s="413">
        <v>9.9459999999999997</v>
      </c>
      <c r="X92" s="413">
        <v>10.010999999999999</v>
      </c>
      <c r="Y92" s="414">
        <v>9.6869999999999994</v>
      </c>
      <c r="Z92" s="409">
        <v>5.4133750000000003</v>
      </c>
      <c r="AA92" s="409">
        <v>8.7828750000000007</v>
      </c>
      <c r="AB92" s="415">
        <f t="shared" si="4"/>
        <v>3.3695000000000004</v>
      </c>
    </row>
    <row r="93" spans="1:30" ht="27.95" customHeight="1">
      <c r="A93" s="411" t="s">
        <v>10</v>
      </c>
      <c r="B93" s="412">
        <v>2.3439999999999999</v>
      </c>
      <c r="C93" s="413">
        <v>2.6560000000000001</v>
      </c>
      <c r="D93" s="413">
        <v>3.1469999999999998</v>
      </c>
      <c r="E93" s="413">
        <v>3.6139999999999999</v>
      </c>
      <c r="F93" s="413">
        <v>4.0170000000000003</v>
      </c>
      <c r="G93" s="413">
        <v>3.9420000000000002</v>
      </c>
      <c r="H93" s="413">
        <v>3.6480000000000001</v>
      </c>
      <c r="I93" s="413">
        <v>4.0590000000000002</v>
      </c>
      <c r="J93" s="413">
        <v>4.25</v>
      </c>
      <c r="K93" s="413">
        <v>4.0659999999999998</v>
      </c>
      <c r="L93" s="413">
        <v>3.972</v>
      </c>
      <c r="M93" s="413">
        <v>3.5880000000000001</v>
      </c>
      <c r="N93" s="412">
        <v>3.8109999999999999</v>
      </c>
      <c r="O93" s="413">
        <v>4.2789999999999999</v>
      </c>
      <c r="P93" s="413">
        <v>4.383</v>
      </c>
      <c r="Q93" s="413">
        <v>4.8369999999999997</v>
      </c>
      <c r="R93" s="413">
        <v>5.1630000000000003</v>
      </c>
      <c r="S93" s="413">
        <v>5.258</v>
      </c>
      <c r="T93" s="413">
        <v>5.4459999999999997</v>
      </c>
      <c r="U93" s="413">
        <v>6.0129999999999999</v>
      </c>
      <c r="V93" s="413">
        <v>6.1749999999999998</v>
      </c>
      <c r="W93" s="413">
        <v>5.7210000000000001</v>
      </c>
      <c r="X93" s="413">
        <v>5.4729999999999999</v>
      </c>
      <c r="Y93" s="414">
        <v>5.4180000000000001</v>
      </c>
      <c r="Z93" s="409">
        <v>3.546125</v>
      </c>
      <c r="AA93" s="409">
        <v>5.0884999999999998</v>
      </c>
      <c r="AB93" s="415">
        <f t="shared" si="4"/>
        <v>1.5423749999999998</v>
      </c>
    </row>
    <row r="94" spans="1:30" ht="27.95" customHeight="1">
      <c r="A94" s="411" t="s">
        <v>11</v>
      </c>
      <c r="B94" s="412">
        <v>5.2619999999999996</v>
      </c>
      <c r="C94" s="413">
        <v>6.07</v>
      </c>
      <c r="D94" s="413">
        <v>6.7969999999999997</v>
      </c>
      <c r="E94" s="413">
        <v>7.3760000000000003</v>
      </c>
      <c r="F94" s="413">
        <v>8.9049999999999994</v>
      </c>
      <c r="G94" s="413">
        <v>9.1760000000000002</v>
      </c>
      <c r="H94" s="413">
        <v>8.984</v>
      </c>
      <c r="I94" s="413">
        <v>9.6750000000000007</v>
      </c>
      <c r="J94" s="413">
        <v>10.074</v>
      </c>
      <c r="K94" s="413">
        <v>9.6829999999999998</v>
      </c>
      <c r="L94" s="413">
        <v>8.8949999999999996</v>
      </c>
      <c r="M94" s="413">
        <v>8.0969999999999995</v>
      </c>
      <c r="N94" s="412">
        <v>9.5519999999999996</v>
      </c>
      <c r="O94" s="413">
        <v>9.4890000000000008</v>
      </c>
      <c r="P94" s="413">
        <v>10.047000000000001</v>
      </c>
      <c r="Q94" s="413">
        <v>11.108000000000001</v>
      </c>
      <c r="R94" s="413">
        <v>11.128</v>
      </c>
      <c r="S94" s="413">
        <v>11.789</v>
      </c>
      <c r="T94" s="413">
        <v>11.821</v>
      </c>
      <c r="U94" s="413">
        <v>11.988</v>
      </c>
      <c r="V94" s="413">
        <v>12.042</v>
      </c>
      <c r="W94" s="413">
        <v>12.023</v>
      </c>
      <c r="X94" s="413">
        <v>11.654</v>
      </c>
      <c r="Y94" s="414">
        <v>11.228</v>
      </c>
      <c r="Z94" s="409">
        <v>8.1005833333333328</v>
      </c>
      <c r="AA94" s="409">
        <v>11.025291666666666</v>
      </c>
      <c r="AB94" s="415">
        <f t="shared" si="4"/>
        <v>2.9247083333333332</v>
      </c>
    </row>
    <row r="95" spans="1:30" ht="27.95" customHeight="1">
      <c r="A95" s="411" t="s">
        <v>12</v>
      </c>
      <c r="B95" s="412">
        <v>3.3650000000000002</v>
      </c>
      <c r="C95" s="413">
        <v>4.1420000000000003</v>
      </c>
      <c r="D95" s="413">
        <v>4.5570000000000004</v>
      </c>
      <c r="E95" s="413">
        <v>5.3460000000000001</v>
      </c>
      <c r="F95" s="413">
        <v>5.8529999999999998</v>
      </c>
      <c r="G95" s="413">
        <v>5.8550000000000004</v>
      </c>
      <c r="H95" s="413">
        <v>5.72</v>
      </c>
      <c r="I95" s="413">
        <v>6.2069999999999999</v>
      </c>
      <c r="J95" s="413">
        <v>6.5190000000000001</v>
      </c>
      <c r="K95" s="413">
        <v>6.6449999999999996</v>
      </c>
      <c r="L95" s="413">
        <v>6.0609999999999999</v>
      </c>
      <c r="M95" s="413">
        <v>5.9119999999999999</v>
      </c>
      <c r="N95" s="412">
        <v>6.5609999999999999</v>
      </c>
      <c r="O95" s="413">
        <v>7.2160000000000002</v>
      </c>
      <c r="P95" s="413">
        <v>7.1559999999999997</v>
      </c>
      <c r="Q95" s="413">
        <v>7.2789999999999999</v>
      </c>
      <c r="R95" s="413">
        <v>7.6150000000000002</v>
      </c>
      <c r="S95" s="413">
        <v>7.5869999999999997</v>
      </c>
      <c r="T95" s="413">
        <v>7.415</v>
      </c>
      <c r="U95" s="413">
        <v>6.9390000000000001</v>
      </c>
      <c r="V95" s="413">
        <v>6.8</v>
      </c>
      <c r="W95" s="413">
        <v>6.726</v>
      </c>
      <c r="X95" s="413">
        <v>6.52</v>
      </c>
      <c r="Y95" s="414">
        <v>6.282</v>
      </c>
      <c r="Z95" s="409">
        <v>5.3860833333333327</v>
      </c>
      <c r="AA95" s="409">
        <v>6.9925833333333332</v>
      </c>
      <c r="AB95" s="415">
        <f t="shared" si="4"/>
        <v>1.6065000000000005</v>
      </c>
    </row>
    <row r="96" spans="1:30" ht="27.95" customHeight="1">
      <c r="A96" s="411" t="s">
        <v>13</v>
      </c>
      <c r="B96" s="412">
        <v>3.0329999999999999</v>
      </c>
      <c r="C96" s="413">
        <v>3.5640000000000001</v>
      </c>
      <c r="D96" s="413">
        <v>3.93</v>
      </c>
      <c r="E96" s="413">
        <v>4.7080000000000002</v>
      </c>
      <c r="F96" s="413">
        <v>5.3209999999999997</v>
      </c>
      <c r="G96" s="413">
        <v>5.6420000000000003</v>
      </c>
      <c r="H96" s="413">
        <v>5.2960000000000003</v>
      </c>
      <c r="I96" s="413">
        <v>5.6360000000000001</v>
      </c>
      <c r="J96" s="413">
        <v>6.0529999999999999</v>
      </c>
      <c r="K96" s="413">
        <v>5.8449999999999998</v>
      </c>
      <c r="L96" s="413">
        <v>5.6059999999999999</v>
      </c>
      <c r="M96" s="413">
        <v>5.81</v>
      </c>
      <c r="N96" s="412">
        <v>6.14</v>
      </c>
      <c r="O96" s="413">
        <v>6.6529999999999996</v>
      </c>
      <c r="P96" s="413">
        <v>6.992</v>
      </c>
      <c r="Q96" s="413">
        <v>7.2670000000000003</v>
      </c>
      <c r="R96" s="413">
        <v>7.8719999999999999</v>
      </c>
      <c r="S96" s="413">
        <v>8.1539999999999999</v>
      </c>
      <c r="T96" s="413">
        <v>7.9429999999999996</v>
      </c>
      <c r="U96" s="413">
        <v>7.9</v>
      </c>
      <c r="V96" s="413">
        <v>7.6180000000000003</v>
      </c>
      <c r="W96" s="413">
        <v>7.3140000000000001</v>
      </c>
      <c r="X96" s="413">
        <v>6.6239999999999997</v>
      </c>
      <c r="Y96" s="414">
        <v>6.5279999999999996</v>
      </c>
      <c r="Z96" s="409">
        <v>4.9094583333333333</v>
      </c>
      <c r="AA96" s="409">
        <v>7.2205000000000004</v>
      </c>
      <c r="AB96" s="415">
        <f t="shared" si="4"/>
        <v>2.3110416666666671</v>
      </c>
    </row>
    <row r="97" spans="1:28" ht="27.95" customHeight="1" thickBot="1">
      <c r="A97" s="416" t="s">
        <v>14</v>
      </c>
      <c r="B97" s="417">
        <v>5.6230000000000002</v>
      </c>
      <c r="C97" s="418">
        <v>6.3620000000000001</v>
      </c>
      <c r="D97" s="418">
        <v>7.3719999999999999</v>
      </c>
      <c r="E97" s="418">
        <v>7.9390000000000001</v>
      </c>
      <c r="F97" s="418">
        <v>9.0690000000000008</v>
      </c>
      <c r="G97" s="418">
        <v>10.393000000000001</v>
      </c>
      <c r="H97" s="418">
        <v>11.029</v>
      </c>
      <c r="I97" s="418">
        <v>11.967000000000001</v>
      </c>
      <c r="J97" s="418">
        <v>12.196999999999999</v>
      </c>
      <c r="K97" s="418">
        <v>11.427</v>
      </c>
      <c r="L97" s="418">
        <v>10.984999999999999</v>
      </c>
      <c r="M97" s="418">
        <v>10.324</v>
      </c>
      <c r="N97" s="417">
        <v>10.377000000000001</v>
      </c>
      <c r="O97" s="418">
        <v>10.757999999999999</v>
      </c>
      <c r="P97" s="418">
        <v>10.537000000000001</v>
      </c>
      <c r="Q97" s="418">
        <v>11.548</v>
      </c>
      <c r="R97" s="418">
        <v>12.022</v>
      </c>
      <c r="S97" s="413">
        <v>11.525</v>
      </c>
      <c r="T97" s="418">
        <v>11.824</v>
      </c>
      <c r="U97" s="418">
        <v>12.329000000000001</v>
      </c>
      <c r="V97" s="418">
        <v>12.565</v>
      </c>
      <c r="W97" s="418">
        <v>12.45</v>
      </c>
      <c r="X97" s="418">
        <v>11.398</v>
      </c>
      <c r="Y97" s="419">
        <v>10.911</v>
      </c>
      <c r="Z97" s="409">
        <v>9.3520416666666666</v>
      </c>
      <c r="AA97" s="409">
        <v>11.495875</v>
      </c>
      <c r="AB97" s="415">
        <f t="shared" si="4"/>
        <v>2.1438333333333333</v>
      </c>
    </row>
    <row r="98" spans="1:28" ht="27.95" customHeight="1" thickBot="1">
      <c r="A98" s="416" t="s">
        <v>15</v>
      </c>
      <c r="B98" s="420">
        <v>62.256999999999998</v>
      </c>
      <c r="C98" s="421">
        <v>68.971000000000004</v>
      </c>
      <c r="D98" s="421">
        <v>76.05</v>
      </c>
      <c r="E98" s="421">
        <v>83.691999999999993</v>
      </c>
      <c r="F98" s="421">
        <v>92.700999999999993</v>
      </c>
      <c r="G98" s="421">
        <v>96.983000000000004</v>
      </c>
      <c r="H98" s="421">
        <v>98.055000000000007</v>
      </c>
      <c r="I98" s="421">
        <v>103.768</v>
      </c>
      <c r="J98" s="421">
        <v>108.57299999999999</v>
      </c>
      <c r="K98" s="421">
        <v>107.324</v>
      </c>
      <c r="L98" s="421">
        <v>105.04900000000001</v>
      </c>
      <c r="M98" s="421">
        <v>102.545</v>
      </c>
      <c r="N98" s="420">
        <v>107.779</v>
      </c>
      <c r="O98" s="421">
        <v>114.82599999999999</v>
      </c>
      <c r="P98" s="421">
        <v>117.33499999999999</v>
      </c>
      <c r="Q98" s="422">
        <v>124.28</v>
      </c>
      <c r="R98" s="422">
        <v>129.054</v>
      </c>
      <c r="S98" s="422">
        <v>133.93899999999999</v>
      </c>
      <c r="T98" s="421">
        <v>135.75800000000001</v>
      </c>
      <c r="U98" s="421">
        <v>139.268</v>
      </c>
      <c r="V98" s="421">
        <v>140.99299999999999</v>
      </c>
      <c r="W98" s="421">
        <v>139.06299999999999</v>
      </c>
      <c r="X98" s="421">
        <v>135.30000000000001</v>
      </c>
      <c r="Y98" s="423">
        <v>132.49600000000001</v>
      </c>
      <c r="Z98" s="424">
        <v>90.338750000000005</v>
      </c>
      <c r="AA98" s="424">
        <v>127.92629166666667</v>
      </c>
      <c r="AB98" s="425">
        <f t="shared" si="4"/>
        <v>37.587541666666667</v>
      </c>
    </row>
    <row r="99" spans="1:28" ht="21" customHeight="1">
      <c r="A99" s="426" t="s">
        <v>467</v>
      </c>
      <c r="B99" s="427"/>
      <c r="C99" s="427"/>
      <c r="D99" s="427"/>
      <c r="E99" s="427"/>
      <c r="F99" s="427"/>
      <c r="G99" s="427"/>
      <c r="H99" s="427"/>
      <c r="I99" s="427"/>
      <c r="J99" s="427"/>
      <c r="K99" s="427"/>
      <c r="L99" s="427"/>
      <c r="M99" s="427"/>
      <c r="N99" s="427"/>
      <c r="O99" s="427"/>
      <c r="P99" s="427"/>
      <c r="Q99" s="427"/>
      <c r="R99" s="427"/>
      <c r="S99" s="427"/>
      <c r="T99" s="427"/>
      <c r="U99" s="427"/>
      <c r="V99" s="427"/>
      <c r="W99" s="427"/>
      <c r="X99" s="427"/>
      <c r="Y99" s="427"/>
      <c r="Z99" s="427"/>
      <c r="AA99" s="427"/>
      <c r="AB99" s="427"/>
    </row>
    <row r="100" spans="1:28" ht="90" customHeight="1">
      <c r="A100" s="432"/>
    </row>
  </sheetData>
  <mergeCells count="25">
    <mergeCell ref="A82:A83"/>
    <mergeCell ref="B82:M82"/>
    <mergeCell ref="N82:Y82"/>
    <mergeCell ref="Z82:AB82"/>
    <mergeCell ref="A62:AB62"/>
    <mergeCell ref="A63:A64"/>
    <mergeCell ref="B63:M63"/>
    <mergeCell ref="N63:Y63"/>
    <mergeCell ref="Z63:AB63"/>
    <mergeCell ref="A81:AB81"/>
    <mergeCell ref="A43:A44"/>
    <mergeCell ref="B43:M43"/>
    <mergeCell ref="N43:Y43"/>
    <mergeCell ref="Z43:AB43"/>
    <mergeCell ref="A1:AB1"/>
    <mergeCell ref="A2:A3"/>
    <mergeCell ref="B2:M2"/>
    <mergeCell ref="N2:Y2"/>
    <mergeCell ref="Z2:AB2"/>
    <mergeCell ref="A22:AB22"/>
    <mergeCell ref="A23:A24"/>
    <mergeCell ref="B23:M23"/>
    <mergeCell ref="N23:Y23"/>
    <mergeCell ref="Z23:AB23"/>
    <mergeCell ref="A42:AB42"/>
  </mergeCells>
  <printOptions horizontalCentered="1"/>
  <pageMargins left="0" right="0" top="0.59055118110236227" bottom="0" header="0.31496062992125984" footer="0.31496062992125984"/>
  <pageSetup paperSize="9" scale="44" fitToHeight="3" orientation="landscape" horizontalDpi="4294967294" r:id="rId1"/>
  <headerFooter>
    <oddHeader>&amp;R&amp;14Příloha č. 3a
str. &amp;P</oddHeader>
  </headerFooter>
  <rowBreaks count="2" manualBreakCount="2">
    <brk id="41" max="27" man="1"/>
    <brk id="80" max="27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20"/>
  <sheetViews>
    <sheetView view="pageBreakPreview" zoomScale="60" zoomScaleNormal="60" workbookViewId="0">
      <selection sqref="A1:AB1"/>
    </sheetView>
  </sheetViews>
  <sheetFormatPr defaultRowHeight="15"/>
  <cols>
    <col min="1" max="1" width="29.5703125" customWidth="1"/>
    <col min="2" max="27" width="9.42578125" customWidth="1"/>
    <col min="28" max="28" width="8.140625" customWidth="1"/>
  </cols>
  <sheetData>
    <row r="1" spans="1:28" ht="45.75" customHeight="1" thickBot="1">
      <c r="A1" s="681" t="s">
        <v>25</v>
      </c>
      <c r="B1" s="681"/>
      <c r="C1" s="681"/>
      <c r="D1" s="681"/>
      <c r="E1" s="681"/>
      <c r="F1" s="681"/>
      <c r="G1" s="681"/>
      <c r="H1" s="681"/>
      <c r="I1" s="681"/>
      <c r="J1" s="681"/>
      <c r="K1" s="681"/>
      <c r="L1" s="681"/>
      <c r="M1" s="681"/>
      <c r="N1" s="681"/>
      <c r="O1" s="681"/>
      <c r="P1" s="681"/>
      <c r="Q1" s="681"/>
      <c r="R1" s="681"/>
      <c r="S1" s="681"/>
      <c r="T1" s="681"/>
      <c r="U1" s="681"/>
      <c r="V1" s="681"/>
      <c r="W1" s="681"/>
      <c r="X1" s="681"/>
      <c r="Y1" s="681"/>
      <c r="Z1" s="681"/>
      <c r="AA1" s="681"/>
      <c r="AB1" s="681"/>
    </row>
    <row r="2" spans="1:28" ht="29.25" customHeight="1" thickBot="1">
      <c r="A2" s="682"/>
      <c r="B2" s="684">
        <v>2015</v>
      </c>
      <c r="C2" s="685"/>
      <c r="D2" s="685"/>
      <c r="E2" s="685"/>
      <c r="F2" s="685"/>
      <c r="G2" s="685"/>
      <c r="H2" s="685"/>
      <c r="I2" s="685"/>
      <c r="J2" s="685"/>
      <c r="K2" s="685"/>
      <c r="L2" s="685"/>
      <c r="M2" s="686"/>
      <c r="N2" s="684">
        <v>2016</v>
      </c>
      <c r="O2" s="685"/>
      <c r="P2" s="685"/>
      <c r="Q2" s="685"/>
      <c r="R2" s="685"/>
      <c r="S2" s="685"/>
      <c r="T2" s="685"/>
      <c r="U2" s="685"/>
      <c r="V2" s="685"/>
      <c r="W2" s="685"/>
      <c r="X2" s="685"/>
      <c r="Y2" s="686"/>
      <c r="Z2" s="687" t="s">
        <v>468</v>
      </c>
      <c r="AA2" s="688"/>
      <c r="AB2" s="689"/>
    </row>
    <row r="3" spans="1:28" ht="29.25" customHeight="1" thickBot="1">
      <c r="A3" s="683"/>
      <c r="B3" s="433">
        <v>1</v>
      </c>
      <c r="C3" s="434">
        <v>2</v>
      </c>
      <c r="D3" s="434">
        <v>3</v>
      </c>
      <c r="E3" s="434">
        <v>4</v>
      </c>
      <c r="F3" s="434">
        <v>5</v>
      </c>
      <c r="G3" s="434">
        <v>6</v>
      </c>
      <c r="H3" s="434">
        <v>7</v>
      </c>
      <c r="I3" s="434">
        <v>8</v>
      </c>
      <c r="J3" s="434">
        <v>9</v>
      </c>
      <c r="K3" s="434">
        <v>10</v>
      </c>
      <c r="L3" s="434">
        <v>11</v>
      </c>
      <c r="M3" s="434">
        <v>12</v>
      </c>
      <c r="N3" s="433">
        <v>1</v>
      </c>
      <c r="O3" s="434">
        <v>2</v>
      </c>
      <c r="P3" s="434">
        <v>3</v>
      </c>
      <c r="Q3" s="434">
        <v>4</v>
      </c>
      <c r="R3" s="434">
        <v>5</v>
      </c>
      <c r="S3" s="434">
        <v>6</v>
      </c>
      <c r="T3" s="434">
        <v>7</v>
      </c>
      <c r="U3" s="434">
        <v>8</v>
      </c>
      <c r="V3" s="434">
        <v>9</v>
      </c>
      <c r="W3" s="434">
        <v>10</v>
      </c>
      <c r="X3" s="434">
        <v>11</v>
      </c>
      <c r="Y3" s="435">
        <v>12</v>
      </c>
      <c r="Z3" s="436">
        <v>2015</v>
      </c>
      <c r="AA3" s="562">
        <v>2016</v>
      </c>
      <c r="AB3" s="437" t="s">
        <v>112</v>
      </c>
    </row>
    <row r="4" spans="1:28" ht="29.25" customHeight="1">
      <c r="A4" s="438" t="s">
        <v>18</v>
      </c>
      <c r="B4" s="439">
        <v>556.19100000000003</v>
      </c>
      <c r="C4" s="440">
        <v>548.11699999999996</v>
      </c>
      <c r="D4" s="440">
        <v>525.31500000000005</v>
      </c>
      <c r="E4" s="440">
        <v>491.58499999999998</v>
      </c>
      <c r="F4" s="440">
        <v>465.68900000000002</v>
      </c>
      <c r="G4" s="440">
        <v>451.39499999999998</v>
      </c>
      <c r="H4" s="440">
        <v>456.34100000000001</v>
      </c>
      <c r="I4" s="440">
        <v>450.666</v>
      </c>
      <c r="J4" s="440">
        <v>441.892</v>
      </c>
      <c r="K4" s="440">
        <v>430.43200000000002</v>
      </c>
      <c r="L4" s="440">
        <v>431.36399999999998</v>
      </c>
      <c r="M4" s="440">
        <v>453.11799999999999</v>
      </c>
      <c r="N4" s="439">
        <v>467.40300000000002</v>
      </c>
      <c r="O4" s="440">
        <v>461.25400000000002</v>
      </c>
      <c r="P4" s="440">
        <v>443.10899999999998</v>
      </c>
      <c r="Q4" s="440">
        <v>414.96</v>
      </c>
      <c r="R4" s="440">
        <v>394.78899999999999</v>
      </c>
      <c r="S4" s="440">
        <v>384.32799999999997</v>
      </c>
      <c r="T4" s="440">
        <v>392.66699999999997</v>
      </c>
      <c r="U4" s="440">
        <v>388.47399999999999</v>
      </c>
      <c r="V4" s="440">
        <v>378.25799999999998</v>
      </c>
      <c r="W4" s="440">
        <v>366.24400000000003</v>
      </c>
      <c r="X4" s="440">
        <v>362.755</v>
      </c>
      <c r="Y4" s="441">
        <v>381.37299999999999</v>
      </c>
      <c r="Z4" s="442">
        <f>+[3]p3a!Z39</f>
        <v>478.87524999999999</v>
      </c>
      <c r="AA4" s="442">
        <f>+[3]p3a!AA39</f>
        <v>405.95720833333331</v>
      </c>
      <c r="AB4" s="443">
        <f>AA4-Z4</f>
        <v>-72.918041666666682</v>
      </c>
    </row>
    <row r="5" spans="1:28" ht="29.25" customHeight="1">
      <c r="A5" s="438" t="s">
        <v>19</v>
      </c>
      <c r="B5" s="444">
        <v>269.846</v>
      </c>
      <c r="C5" s="445">
        <v>265.40199999999999</v>
      </c>
      <c r="D5" s="445">
        <v>257.88600000000002</v>
      </c>
      <c r="E5" s="445">
        <v>247.71799999999999</v>
      </c>
      <c r="F5" s="445">
        <v>239.39500000000001</v>
      </c>
      <c r="G5" s="445">
        <v>235.11099999999999</v>
      </c>
      <c r="H5" s="445">
        <v>243.56299999999999</v>
      </c>
      <c r="I5" s="445">
        <v>241.608</v>
      </c>
      <c r="J5" s="445">
        <v>234.416</v>
      </c>
      <c r="K5" s="445">
        <v>227.69200000000001</v>
      </c>
      <c r="L5" s="445">
        <v>225.321</v>
      </c>
      <c r="M5" s="445">
        <v>227.94900000000001</v>
      </c>
      <c r="N5" s="444">
        <v>229.05500000000001</v>
      </c>
      <c r="O5" s="445">
        <v>225.65799999999999</v>
      </c>
      <c r="P5" s="445">
        <v>219.50299999999999</v>
      </c>
      <c r="Q5" s="445">
        <v>211.45400000000001</v>
      </c>
      <c r="R5" s="445">
        <v>204.82599999999999</v>
      </c>
      <c r="S5" s="445">
        <v>201.94499999999999</v>
      </c>
      <c r="T5" s="445">
        <v>211.15</v>
      </c>
      <c r="U5" s="445">
        <v>210.10499999999999</v>
      </c>
      <c r="V5" s="445">
        <v>201.36600000000001</v>
      </c>
      <c r="W5" s="445">
        <v>193.95400000000001</v>
      </c>
      <c r="X5" s="445">
        <v>193.95400000000001</v>
      </c>
      <c r="Y5" s="446">
        <v>191.99600000000001</v>
      </c>
      <c r="Z5" s="447">
        <f>+[3]p3a!Z79</f>
        <v>244.70029166666666</v>
      </c>
      <c r="AA5" s="447">
        <f>+[3]p3a!AA79</f>
        <v>209.41187500000001</v>
      </c>
      <c r="AB5" s="448">
        <f t="shared" ref="AB5:AB13" si="0">AA5-Z5</f>
        <v>-35.288416666666649</v>
      </c>
    </row>
    <row r="6" spans="1:28" ht="29.25" customHeight="1">
      <c r="A6" s="438" t="s">
        <v>20</v>
      </c>
      <c r="B6" s="444">
        <f>+B4-B5</f>
        <v>286.34500000000003</v>
      </c>
      <c r="C6" s="445">
        <f t="shared" ref="C6:Y6" si="1">+C4-C5</f>
        <v>282.71499999999997</v>
      </c>
      <c r="D6" s="445">
        <f t="shared" si="1"/>
        <v>267.42900000000003</v>
      </c>
      <c r="E6" s="445">
        <f t="shared" si="1"/>
        <v>243.86699999999999</v>
      </c>
      <c r="F6" s="445">
        <f t="shared" si="1"/>
        <v>226.29400000000001</v>
      </c>
      <c r="G6" s="445">
        <f t="shared" si="1"/>
        <v>216.28399999999999</v>
      </c>
      <c r="H6" s="445">
        <f t="shared" si="1"/>
        <v>212.77800000000002</v>
      </c>
      <c r="I6" s="445">
        <f t="shared" si="1"/>
        <v>209.05799999999999</v>
      </c>
      <c r="J6" s="445">
        <f t="shared" si="1"/>
        <v>207.476</v>
      </c>
      <c r="K6" s="445">
        <f t="shared" si="1"/>
        <v>202.74</v>
      </c>
      <c r="L6" s="445">
        <f t="shared" si="1"/>
        <v>206.04299999999998</v>
      </c>
      <c r="M6" s="445">
        <f t="shared" si="1"/>
        <v>225.16899999999998</v>
      </c>
      <c r="N6" s="444">
        <f t="shared" si="1"/>
        <v>238.34800000000001</v>
      </c>
      <c r="O6" s="445">
        <f t="shared" si="1"/>
        <v>235.59600000000003</v>
      </c>
      <c r="P6" s="445">
        <f t="shared" si="1"/>
        <v>223.60599999999999</v>
      </c>
      <c r="Q6" s="445">
        <f t="shared" si="1"/>
        <v>203.50599999999997</v>
      </c>
      <c r="R6" s="445">
        <f t="shared" si="1"/>
        <v>189.96299999999999</v>
      </c>
      <c r="S6" s="445">
        <f t="shared" si="1"/>
        <v>182.38299999999998</v>
      </c>
      <c r="T6" s="445">
        <f t="shared" si="1"/>
        <v>181.51699999999997</v>
      </c>
      <c r="U6" s="445">
        <f t="shared" si="1"/>
        <v>178.369</v>
      </c>
      <c r="V6" s="445">
        <f t="shared" si="1"/>
        <v>176.89199999999997</v>
      </c>
      <c r="W6" s="445">
        <f t="shared" si="1"/>
        <v>172.29000000000002</v>
      </c>
      <c r="X6" s="445">
        <f t="shared" si="1"/>
        <v>168.80099999999999</v>
      </c>
      <c r="Y6" s="446">
        <f t="shared" si="1"/>
        <v>189.37699999999998</v>
      </c>
      <c r="Z6" s="447">
        <f>+Z4-Z5</f>
        <v>234.17495833333334</v>
      </c>
      <c r="AA6" s="447">
        <f>+AA4-AA5</f>
        <v>196.5453333333333</v>
      </c>
      <c r="AB6" s="448">
        <f t="shared" si="0"/>
        <v>-37.629625000000033</v>
      </c>
    </row>
    <row r="7" spans="1:28" ht="29.25" customHeight="1">
      <c r="A7" s="438" t="s">
        <v>21</v>
      </c>
      <c r="B7" s="444">
        <v>132.85900000000001</v>
      </c>
      <c r="C7" s="445">
        <v>129.137</v>
      </c>
      <c r="D7" s="445">
        <v>116.298</v>
      </c>
      <c r="E7" s="445">
        <v>100.875</v>
      </c>
      <c r="F7" s="445">
        <v>91.501999999999995</v>
      </c>
      <c r="G7" s="445">
        <v>86.543000000000006</v>
      </c>
      <c r="H7" s="445">
        <v>94.864000000000004</v>
      </c>
      <c r="I7" s="445">
        <v>93.908000000000001</v>
      </c>
      <c r="J7" s="445">
        <v>86.418999999999997</v>
      </c>
      <c r="K7" s="445">
        <v>85.241</v>
      </c>
      <c r="L7" s="445">
        <v>91.805999999999997</v>
      </c>
      <c r="M7" s="445">
        <v>108.28700000000001</v>
      </c>
      <c r="N7" s="444">
        <v>123.73399999999999</v>
      </c>
      <c r="O7" s="445">
        <v>120.39700000000001</v>
      </c>
      <c r="P7" s="445">
        <v>109.471</v>
      </c>
      <c r="Q7" s="445">
        <v>94.611999999999995</v>
      </c>
      <c r="R7" s="445">
        <v>88.759</v>
      </c>
      <c r="S7" s="445">
        <v>86.021000000000001</v>
      </c>
      <c r="T7" s="445">
        <v>94.356999999999999</v>
      </c>
      <c r="U7" s="445">
        <v>94.188999999999993</v>
      </c>
      <c r="V7" s="445">
        <v>85.781999999999996</v>
      </c>
      <c r="W7" s="445">
        <v>83.462000000000003</v>
      </c>
      <c r="X7" s="445">
        <v>88.037000000000006</v>
      </c>
      <c r="Y7" s="446">
        <v>102.95</v>
      </c>
      <c r="Z7" s="449">
        <f>+[3]p3a!Z59</f>
        <v>101.78908333333332</v>
      </c>
      <c r="AA7" s="449">
        <f>+[3]p3a!AA59</f>
        <v>97.869958333333329</v>
      </c>
      <c r="AB7" s="448">
        <f t="shared" si="0"/>
        <v>-3.919124999999994</v>
      </c>
    </row>
    <row r="8" spans="1:28" ht="29.25" customHeight="1">
      <c r="A8" s="438" t="s">
        <v>22</v>
      </c>
      <c r="B8" s="600">
        <v>56.767000000000003</v>
      </c>
      <c r="C8" s="601">
        <v>50.863999999999997</v>
      </c>
      <c r="D8" s="601">
        <v>68.635999999999996</v>
      </c>
      <c r="E8" s="601">
        <v>81.087999999999994</v>
      </c>
      <c r="F8" s="601">
        <v>64.814999999999998</v>
      </c>
      <c r="G8" s="601">
        <v>56.93</v>
      </c>
      <c r="H8" s="601">
        <v>48.52</v>
      </c>
      <c r="I8" s="601">
        <v>47.442999999999998</v>
      </c>
      <c r="J8" s="601">
        <v>68.366</v>
      </c>
      <c r="K8" s="601">
        <v>57.186999999999998</v>
      </c>
      <c r="L8" s="601">
        <v>53.082000000000001</v>
      </c>
      <c r="M8" s="601">
        <v>37.048999999999999</v>
      </c>
      <c r="N8" s="600">
        <v>49.807000000000002</v>
      </c>
      <c r="O8" s="601">
        <v>49.24</v>
      </c>
      <c r="P8" s="601">
        <v>59.505000000000003</v>
      </c>
      <c r="Q8" s="601">
        <v>71.757000000000005</v>
      </c>
      <c r="R8" s="601">
        <v>61.107999999999997</v>
      </c>
      <c r="S8" s="601">
        <v>51.279000000000003</v>
      </c>
      <c r="T8" s="601">
        <v>39.941000000000003</v>
      </c>
      <c r="U8" s="601">
        <v>46.667000000000002</v>
      </c>
      <c r="V8" s="601">
        <v>64.542000000000002</v>
      </c>
      <c r="W8" s="601">
        <v>55.289000000000001</v>
      </c>
      <c r="X8" s="601">
        <v>50.92</v>
      </c>
      <c r="Y8" s="602">
        <v>36.073999999999998</v>
      </c>
      <c r="Z8" s="449">
        <f>+[4]NEZ15OK!$H$88</f>
        <v>57.562249999999999</v>
      </c>
      <c r="AA8" s="449">
        <f>+[5]NEZ16OK!$H$88</f>
        <v>53.010750000000002</v>
      </c>
      <c r="AB8" s="448">
        <f t="shared" si="0"/>
        <v>-4.5514999999999972</v>
      </c>
    </row>
    <row r="9" spans="1:28" ht="29.25" customHeight="1">
      <c r="A9" s="438" t="s">
        <v>23</v>
      </c>
      <c r="B9" s="600">
        <v>37.767000000000003</v>
      </c>
      <c r="C9" s="601">
        <v>34.6</v>
      </c>
      <c r="D9" s="601">
        <v>49.274000000000001</v>
      </c>
      <c r="E9" s="601">
        <v>61.639000000000003</v>
      </c>
      <c r="F9" s="601">
        <v>46.843000000000004</v>
      </c>
      <c r="G9" s="601">
        <v>37.134999999999998</v>
      </c>
      <c r="H9" s="601">
        <v>29.855</v>
      </c>
      <c r="I9" s="601">
        <v>30.428999999999998</v>
      </c>
      <c r="J9" s="601">
        <v>44.110999999999997</v>
      </c>
      <c r="K9" s="601">
        <v>37.536999999999999</v>
      </c>
      <c r="L9" s="601">
        <v>35.076000000000001</v>
      </c>
      <c r="M9" s="601">
        <v>22.097999999999999</v>
      </c>
      <c r="N9" s="600">
        <v>33.762</v>
      </c>
      <c r="O9" s="601">
        <v>33.121000000000002</v>
      </c>
      <c r="P9" s="601">
        <v>42.265999999999998</v>
      </c>
      <c r="Q9" s="601">
        <v>53.707000000000001</v>
      </c>
      <c r="R9" s="601">
        <v>41.930999999999997</v>
      </c>
      <c r="S9" s="601">
        <v>31.89</v>
      </c>
      <c r="T9" s="601">
        <v>23.890999999999998</v>
      </c>
      <c r="U9" s="601">
        <v>28.641999999999999</v>
      </c>
      <c r="V9" s="601">
        <v>42.119</v>
      </c>
      <c r="W9" s="601">
        <v>35.728000000000002</v>
      </c>
      <c r="X9" s="601">
        <v>31.582000000000001</v>
      </c>
      <c r="Y9" s="602">
        <v>20.172000000000001</v>
      </c>
      <c r="Z9" s="449">
        <f>+[4]NEZ15OK!$M$88</f>
        <v>38.863666666666667</v>
      </c>
      <c r="AA9" s="449">
        <f>+[5]NEZ16OK!$M$88</f>
        <v>34.900916666666667</v>
      </c>
      <c r="AB9" s="448">
        <f t="shared" si="0"/>
        <v>-3.9627499999999998</v>
      </c>
    </row>
    <row r="10" spans="1:28" ht="29.25" customHeight="1">
      <c r="A10" s="438" t="s">
        <v>79</v>
      </c>
      <c r="B10" s="600">
        <v>7.0759999999999996</v>
      </c>
      <c r="C10" s="601">
        <v>6.8289999999999997</v>
      </c>
      <c r="D10" s="601">
        <v>12.577</v>
      </c>
      <c r="E10" s="601">
        <v>19.491</v>
      </c>
      <c r="F10" s="601">
        <v>14.554</v>
      </c>
      <c r="G10" s="601">
        <v>11.378</v>
      </c>
      <c r="H10" s="601">
        <v>9.5869999999999997</v>
      </c>
      <c r="I10" s="601">
        <v>8.1790000000000003</v>
      </c>
      <c r="J10" s="601">
        <v>10.257999999999999</v>
      </c>
      <c r="K10" s="601">
        <v>9.6669999999999998</v>
      </c>
      <c r="L10" s="601">
        <v>10.993</v>
      </c>
      <c r="M10" s="601">
        <v>7.4059999999999997</v>
      </c>
      <c r="N10" s="600">
        <v>7.133</v>
      </c>
      <c r="O10" s="601">
        <v>6.4359999999999999</v>
      </c>
      <c r="P10" s="601">
        <v>9.0609999999999999</v>
      </c>
      <c r="Q10" s="601">
        <v>13.965999999999999</v>
      </c>
      <c r="R10" s="601">
        <v>11.173999999999999</v>
      </c>
      <c r="S10" s="601">
        <v>8.5570000000000004</v>
      </c>
      <c r="T10" s="601">
        <v>6.319</v>
      </c>
      <c r="U10" s="601">
        <v>6.008</v>
      </c>
      <c r="V10" s="601">
        <v>8.4890000000000008</v>
      </c>
      <c r="W10" s="601">
        <v>7.7549999999999999</v>
      </c>
      <c r="X10" s="601">
        <v>7.7220000000000004</v>
      </c>
      <c r="Y10" s="602">
        <v>5.0990000000000002</v>
      </c>
      <c r="Z10" s="449">
        <f>+[4]NEZ15OK!$J$88</f>
        <v>10.66625</v>
      </c>
      <c r="AA10" s="449">
        <f>+[5]NEZ16OK!$J$88</f>
        <v>8.1432500000000001</v>
      </c>
      <c r="AB10" s="448">
        <f t="shared" si="0"/>
        <v>-2.5229999999999997</v>
      </c>
    </row>
    <row r="11" spans="1:28" ht="29.25" customHeight="1">
      <c r="A11" s="438" t="s">
        <v>24</v>
      </c>
      <c r="B11" s="600">
        <v>71.043999999999997</v>
      </c>
      <c r="C11" s="601">
        <v>42.79</v>
      </c>
      <c r="D11" s="601">
        <v>45.834000000000003</v>
      </c>
      <c r="E11" s="601">
        <v>47.357999999999997</v>
      </c>
      <c r="F11" s="601">
        <v>38.918999999999997</v>
      </c>
      <c r="G11" s="601">
        <v>42.636000000000003</v>
      </c>
      <c r="H11" s="601">
        <v>53.466000000000001</v>
      </c>
      <c r="I11" s="601">
        <v>41.768000000000001</v>
      </c>
      <c r="J11" s="601">
        <v>59.591999999999999</v>
      </c>
      <c r="K11" s="601">
        <v>45.726999999999997</v>
      </c>
      <c r="L11" s="601">
        <v>54.014000000000003</v>
      </c>
      <c r="M11" s="601">
        <v>58.802999999999997</v>
      </c>
      <c r="N11" s="600">
        <v>64.091999999999999</v>
      </c>
      <c r="O11" s="601">
        <v>43.091000000000001</v>
      </c>
      <c r="P11" s="601">
        <v>41.36</v>
      </c>
      <c r="Q11" s="601">
        <v>43.607999999999997</v>
      </c>
      <c r="R11" s="601">
        <v>40.936999999999998</v>
      </c>
      <c r="S11" s="601">
        <v>40.817999999999998</v>
      </c>
      <c r="T11" s="601">
        <v>48.28</v>
      </c>
      <c r="U11" s="601">
        <v>42.473999999999997</v>
      </c>
      <c r="V11" s="601">
        <v>54.326000000000001</v>
      </c>
      <c r="W11" s="601">
        <v>43.274999999999999</v>
      </c>
      <c r="X11" s="601">
        <v>47.430999999999997</v>
      </c>
      <c r="Y11" s="602">
        <v>43.274999999999999</v>
      </c>
      <c r="Z11" s="449">
        <f>+[4]NEZ15OK!$F$88</f>
        <v>50.162583333333338</v>
      </c>
      <c r="AA11" s="449">
        <f>+[5]NEZ16OK!$F$88</f>
        <v>47.031999999999996</v>
      </c>
      <c r="AB11" s="448">
        <f t="shared" si="0"/>
        <v>-3.130583333333341</v>
      </c>
    </row>
    <row r="12" spans="1:28" ht="29.25" customHeight="1">
      <c r="A12" s="450" t="s">
        <v>179</v>
      </c>
      <c r="B12" s="451">
        <v>62.256999999999998</v>
      </c>
      <c r="C12" s="452">
        <v>68.971000000000004</v>
      </c>
      <c r="D12" s="452">
        <v>76.05</v>
      </c>
      <c r="E12" s="452">
        <v>83.691999999999993</v>
      </c>
      <c r="F12" s="452">
        <v>92.700999999999993</v>
      </c>
      <c r="G12" s="452">
        <v>96.983000000000004</v>
      </c>
      <c r="H12" s="452">
        <v>98.055000000000007</v>
      </c>
      <c r="I12" s="452">
        <v>103.768</v>
      </c>
      <c r="J12" s="452">
        <v>108.57299999999999</v>
      </c>
      <c r="K12" s="452">
        <v>107.324</v>
      </c>
      <c r="L12" s="452">
        <v>105.04900000000001</v>
      </c>
      <c r="M12" s="452">
        <v>102.545</v>
      </c>
      <c r="N12" s="451">
        <v>107.779</v>
      </c>
      <c r="O12" s="452">
        <v>114.82599999999999</v>
      </c>
      <c r="P12" s="452">
        <v>117.33499999999999</v>
      </c>
      <c r="Q12" s="452">
        <v>124.28</v>
      </c>
      <c r="R12" s="452">
        <v>129.054</v>
      </c>
      <c r="S12" s="452">
        <v>133.93899999999999</v>
      </c>
      <c r="T12" s="452">
        <v>135.75800000000001</v>
      </c>
      <c r="U12" s="452">
        <v>139.268</v>
      </c>
      <c r="V12" s="452">
        <v>140.99299999999999</v>
      </c>
      <c r="W12" s="452">
        <v>139.06299999999999</v>
      </c>
      <c r="X12" s="452">
        <v>135.30000000000001</v>
      </c>
      <c r="Y12" s="453">
        <v>132.49600000000001</v>
      </c>
      <c r="Z12" s="454">
        <f>+[3]p3a!$Z$98</f>
        <v>90.338750000000005</v>
      </c>
      <c r="AA12" s="454">
        <f>+[3]p3a!$AA$98</f>
        <v>127.92629166666667</v>
      </c>
      <c r="AB12" s="455">
        <f t="shared" si="0"/>
        <v>37.587541666666667</v>
      </c>
    </row>
    <row r="13" spans="1:28" s="159" customFormat="1" ht="29.25" customHeight="1" thickBot="1">
      <c r="A13" s="456" t="s">
        <v>469</v>
      </c>
      <c r="B13" s="457">
        <v>8.9337905777663558</v>
      </c>
      <c r="C13" s="458">
        <v>7.9470647083556853</v>
      </c>
      <c r="D13" s="458">
        <v>6.9074950690335308</v>
      </c>
      <c r="E13" s="458">
        <v>5.8737394255125936</v>
      </c>
      <c r="F13" s="458">
        <v>5.0235596164011174</v>
      </c>
      <c r="G13" s="458">
        <v>4.6543724157842092</v>
      </c>
      <c r="H13" s="458">
        <v>4.6539289174442917</v>
      </c>
      <c r="I13" s="458">
        <v>4.3430151877264667</v>
      </c>
      <c r="J13" s="458">
        <v>4.0699989868567688</v>
      </c>
      <c r="K13" s="458">
        <v>4.0105847713465765</v>
      </c>
      <c r="L13" s="458">
        <v>4.1063122923588038</v>
      </c>
      <c r="M13" s="458">
        <v>4.4187234872495003</v>
      </c>
      <c r="N13" s="457">
        <v>4.3366796871375684</v>
      </c>
      <c r="O13" s="458">
        <v>4.0169822165711597</v>
      </c>
      <c r="P13" s="458">
        <v>3.7764435164273236</v>
      </c>
      <c r="Q13" s="458">
        <v>3.3389121338912133</v>
      </c>
      <c r="R13" s="458">
        <v>3.0590992917693369</v>
      </c>
      <c r="S13" s="458">
        <v>2.8694256340572948</v>
      </c>
      <c r="T13" s="458">
        <v>2.8924041308799482</v>
      </c>
      <c r="U13" s="458">
        <v>2.7893988568802595</v>
      </c>
      <c r="V13" s="458">
        <v>2.682814040413354</v>
      </c>
      <c r="W13" s="458">
        <v>2.6336552497788772</v>
      </c>
      <c r="X13" s="458">
        <v>2.6811160384331116</v>
      </c>
      <c r="Y13" s="459">
        <v>2.8783736867528078</v>
      </c>
      <c r="Z13" s="460">
        <f>+[4]NEZ15OK!$FH$39</f>
        <v>5.3008841720745528</v>
      </c>
      <c r="AA13" s="460">
        <f>+[5]NEZ16OK!$FH$39</f>
        <v>3.1733680625334051</v>
      </c>
      <c r="AB13" s="461">
        <f t="shared" si="0"/>
        <v>-2.1275161095411477</v>
      </c>
    </row>
    <row r="14" spans="1:28" ht="21" customHeight="1">
      <c r="A14" s="48" t="s">
        <v>116</v>
      </c>
      <c r="B14" s="49"/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570"/>
      <c r="AA14" s="570"/>
      <c r="AB14" s="49"/>
    </row>
    <row r="15" spans="1:28" ht="18">
      <c r="A15" s="50" t="s">
        <v>117</v>
      </c>
      <c r="Z15" s="2"/>
      <c r="AA15" s="2"/>
    </row>
    <row r="17" spans="2:27">
      <c r="AA17" s="47"/>
    </row>
    <row r="18" spans="2:27">
      <c r="B18" s="47"/>
    </row>
    <row r="20" spans="2:27">
      <c r="B20" s="47"/>
      <c r="C20" s="47"/>
      <c r="F20" s="47"/>
    </row>
  </sheetData>
  <mergeCells count="5">
    <mergeCell ref="A1:AB1"/>
    <mergeCell ref="A2:A3"/>
    <mergeCell ref="B2:M2"/>
    <mergeCell ref="N2:Y2"/>
    <mergeCell ref="Z2:AB2"/>
  </mergeCells>
  <printOptions horizontalCentered="1"/>
  <pageMargins left="0" right="0" top="0.78740157480314965" bottom="0" header="0.51181102362204722" footer="0.31496062992125984"/>
  <pageSetup paperSize="9" scale="51" orientation="landscape" horizontalDpi="4294967294" r:id="rId1"/>
  <headerFooter>
    <oddHeader>&amp;RPříloha č. 3b</oddHeader>
  </headerFooter>
  <rowBreaks count="2" manualBreakCount="2">
    <brk id="2" max="16383" man="1"/>
    <brk id="18" max="16383" man="1"/>
  </rowBreaks>
  <colBreaks count="2" manualBreakCount="2">
    <brk id="27" max="1048575" man="1"/>
    <brk id="32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W34"/>
  <sheetViews>
    <sheetView view="pageBreakPreview" zoomScale="50" zoomScaleNormal="80" zoomScaleSheetLayoutView="50" workbookViewId="0">
      <selection sqref="A1:AW1"/>
    </sheetView>
  </sheetViews>
  <sheetFormatPr defaultRowHeight="15"/>
  <cols>
    <col min="1" max="1" width="18.7109375" style="499" customWidth="1"/>
    <col min="2" max="13" width="7.7109375" style="499" hidden="1" customWidth="1"/>
    <col min="14" max="25" width="8.7109375" style="499" hidden="1" customWidth="1"/>
    <col min="26" max="31" width="8.7109375" style="499" customWidth="1"/>
    <col min="32" max="37" width="9.140625" style="499"/>
    <col min="38" max="49" width="8.42578125" style="499" customWidth="1"/>
    <col min="50" max="16384" width="9.140625" style="499"/>
  </cols>
  <sheetData>
    <row r="1" spans="1:49" ht="43.5" customHeight="1" thickBot="1">
      <c r="A1" s="690" t="s">
        <v>556</v>
      </c>
      <c r="B1" s="690"/>
      <c r="C1" s="690"/>
      <c r="D1" s="690"/>
      <c r="E1" s="690"/>
      <c r="F1" s="690"/>
      <c r="G1" s="690"/>
      <c r="H1" s="690"/>
      <c r="I1" s="690"/>
      <c r="J1" s="690"/>
      <c r="K1" s="690"/>
      <c r="L1" s="690"/>
      <c r="M1" s="690"/>
      <c r="N1" s="690"/>
      <c r="O1" s="690"/>
      <c r="P1" s="690"/>
      <c r="Q1" s="690"/>
      <c r="R1" s="690"/>
      <c r="S1" s="690"/>
      <c r="T1" s="690"/>
      <c r="U1" s="690"/>
      <c r="V1" s="690"/>
      <c r="W1" s="690"/>
      <c r="X1" s="690"/>
      <c r="Y1" s="690"/>
      <c r="Z1" s="690"/>
      <c r="AA1" s="690"/>
      <c r="AB1" s="690"/>
      <c r="AC1" s="690"/>
      <c r="AD1" s="690"/>
      <c r="AE1" s="690"/>
      <c r="AF1" s="690"/>
      <c r="AG1" s="690"/>
      <c r="AH1" s="690"/>
      <c r="AI1" s="690"/>
      <c r="AJ1" s="690"/>
      <c r="AK1" s="690"/>
      <c r="AL1" s="690"/>
      <c r="AM1" s="690"/>
      <c r="AN1" s="690"/>
      <c r="AO1" s="690"/>
      <c r="AP1" s="690"/>
      <c r="AQ1" s="690"/>
      <c r="AR1" s="690"/>
      <c r="AS1" s="690"/>
      <c r="AT1" s="690"/>
      <c r="AU1" s="690"/>
      <c r="AV1" s="690"/>
      <c r="AW1" s="690"/>
    </row>
    <row r="2" spans="1:49" s="427" customFormat="1" ht="48" customHeight="1">
      <c r="A2" s="571"/>
      <c r="B2" s="572" t="s">
        <v>227</v>
      </c>
      <c r="C2" s="572" t="s">
        <v>228</v>
      </c>
      <c r="D2" s="572" t="s">
        <v>229</v>
      </c>
      <c r="E2" s="572" t="s">
        <v>230</v>
      </c>
      <c r="F2" s="572" t="s">
        <v>231</v>
      </c>
      <c r="G2" s="572" t="s">
        <v>232</v>
      </c>
      <c r="H2" s="572" t="s">
        <v>233</v>
      </c>
      <c r="I2" s="572" t="s">
        <v>234</v>
      </c>
      <c r="J2" s="572" t="s">
        <v>235</v>
      </c>
      <c r="K2" s="572" t="s">
        <v>236</v>
      </c>
      <c r="L2" s="572" t="s">
        <v>237</v>
      </c>
      <c r="M2" s="572" t="s">
        <v>238</v>
      </c>
      <c r="N2" s="572" t="s">
        <v>239</v>
      </c>
      <c r="O2" s="572" t="s">
        <v>240</v>
      </c>
      <c r="P2" s="572" t="s">
        <v>241</v>
      </c>
      <c r="Q2" s="572" t="s">
        <v>242</v>
      </c>
      <c r="R2" s="572" t="s">
        <v>243</v>
      </c>
      <c r="S2" s="572" t="s">
        <v>244</v>
      </c>
      <c r="T2" s="572" t="s">
        <v>245</v>
      </c>
      <c r="U2" s="572" t="s">
        <v>246</v>
      </c>
      <c r="V2" s="572" t="s">
        <v>247</v>
      </c>
      <c r="W2" s="572" t="s">
        <v>248</v>
      </c>
      <c r="X2" s="572" t="s">
        <v>249</v>
      </c>
      <c r="Y2" s="573" t="s">
        <v>250</v>
      </c>
      <c r="Z2" s="574" t="s">
        <v>251</v>
      </c>
      <c r="AA2" s="572" t="s">
        <v>252</v>
      </c>
      <c r="AB2" s="572" t="s">
        <v>253</v>
      </c>
      <c r="AC2" s="572" t="s">
        <v>254</v>
      </c>
      <c r="AD2" s="572" t="s">
        <v>255</v>
      </c>
      <c r="AE2" s="572" t="s">
        <v>256</v>
      </c>
      <c r="AF2" s="572" t="s">
        <v>478</v>
      </c>
      <c r="AG2" s="572" t="s">
        <v>479</v>
      </c>
      <c r="AH2" s="572" t="s">
        <v>480</v>
      </c>
      <c r="AI2" s="572" t="s">
        <v>481</v>
      </c>
      <c r="AJ2" s="572" t="s">
        <v>482</v>
      </c>
      <c r="AK2" s="575" t="s">
        <v>483</v>
      </c>
      <c r="AL2" s="572" t="s">
        <v>557</v>
      </c>
      <c r="AM2" s="572" t="s">
        <v>558</v>
      </c>
      <c r="AN2" s="572" t="s">
        <v>559</v>
      </c>
      <c r="AO2" s="572" t="s">
        <v>560</v>
      </c>
      <c r="AP2" s="572" t="s">
        <v>561</v>
      </c>
      <c r="AQ2" s="572" t="s">
        <v>562</v>
      </c>
      <c r="AR2" s="572" t="s">
        <v>563</v>
      </c>
      <c r="AS2" s="572" t="s">
        <v>564</v>
      </c>
      <c r="AT2" s="572" t="s">
        <v>565</v>
      </c>
      <c r="AU2" s="572" t="s">
        <v>566</v>
      </c>
      <c r="AV2" s="572" t="s">
        <v>567</v>
      </c>
      <c r="AW2" s="575" t="s">
        <v>568</v>
      </c>
    </row>
    <row r="3" spans="1:49" s="427" customFormat="1" ht="26.25" customHeight="1">
      <c r="A3" s="576" t="s">
        <v>569</v>
      </c>
      <c r="B3" s="577">
        <v>5.5</v>
      </c>
      <c r="C3" s="577">
        <v>5.4</v>
      </c>
      <c r="D3" s="577">
        <v>5.4</v>
      </c>
      <c r="E3" s="577">
        <v>5.0999999999999996</v>
      </c>
      <c r="F3" s="577">
        <v>4.8</v>
      </c>
      <c r="G3" s="577">
        <v>4.8</v>
      </c>
      <c r="H3" s="577">
        <v>4.7</v>
      </c>
      <c r="I3" s="577">
        <v>5</v>
      </c>
      <c r="J3" s="577">
        <v>4.9000000000000004</v>
      </c>
      <c r="K3" s="577">
        <v>4.8</v>
      </c>
      <c r="L3" s="577">
        <v>5</v>
      </c>
      <c r="M3" s="577">
        <v>4.5</v>
      </c>
      <c r="N3" s="577">
        <v>5.5</v>
      </c>
      <c r="O3" s="577">
        <v>5.4</v>
      </c>
      <c r="P3" s="577">
        <v>5.4</v>
      </c>
      <c r="Q3" s="577">
        <v>5.0999999999999996</v>
      </c>
      <c r="R3" s="577">
        <v>4.8</v>
      </c>
      <c r="S3" s="577">
        <v>4.8</v>
      </c>
      <c r="T3" s="577">
        <v>4.7</v>
      </c>
      <c r="U3" s="577">
        <v>5</v>
      </c>
      <c r="V3" s="577">
        <v>4.9000000000000004</v>
      </c>
      <c r="W3" s="577">
        <v>4.8</v>
      </c>
      <c r="X3" s="577">
        <v>5</v>
      </c>
      <c r="Y3" s="578">
        <v>4.5</v>
      </c>
      <c r="Z3" s="579">
        <v>4.9000000000000004</v>
      </c>
      <c r="AA3" s="577">
        <v>5.3</v>
      </c>
      <c r="AB3" s="577">
        <v>4.8</v>
      </c>
      <c r="AC3" s="577">
        <v>4.9000000000000004</v>
      </c>
      <c r="AD3" s="577">
        <v>4.5</v>
      </c>
      <c r="AE3" s="577">
        <v>4.5999999999999996</v>
      </c>
      <c r="AF3" s="577">
        <v>4.5999999999999996</v>
      </c>
      <c r="AG3" s="577">
        <v>4.3</v>
      </c>
      <c r="AH3" s="577">
        <v>4.3</v>
      </c>
      <c r="AI3" s="577">
        <v>4.4000000000000004</v>
      </c>
      <c r="AJ3" s="577">
        <v>4.5999999999999996</v>
      </c>
      <c r="AK3" s="580">
        <v>4.5</v>
      </c>
      <c r="AL3" s="577">
        <v>4.3</v>
      </c>
      <c r="AM3" s="577">
        <v>4.5999999999999996</v>
      </c>
      <c r="AN3" s="577">
        <v>4.5</v>
      </c>
      <c r="AO3" s="577">
        <v>4.2</v>
      </c>
      <c r="AP3" s="577">
        <v>4.2</v>
      </c>
      <c r="AQ3" s="577">
        <v>4.2</v>
      </c>
      <c r="AR3" s="577">
        <v>4.3</v>
      </c>
      <c r="AS3" s="577">
        <v>4.0999999999999996</v>
      </c>
      <c r="AT3" s="577">
        <v>3.8</v>
      </c>
      <c r="AU3" s="577">
        <v>4</v>
      </c>
      <c r="AV3" s="577">
        <v>3.9</v>
      </c>
      <c r="AW3" s="580">
        <v>3.5</v>
      </c>
    </row>
    <row r="4" spans="1:49" s="427" customFormat="1" ht="26.25" customHeight="1">
      <c r="A4" s="581" t="s">
        <v>257</v>
      </c>
      <c r="B4" s="582">
        <v>6.6</v>
      </c>
      <c r="C4" s="582">
        <v>6.9</v>
      </c>
      <c r="D4" s="582">
        <v>6.9</v>
      </c>
      <c r="E4" s="582">
        <v>6.1</v>
      </c>
      <c r="F4" s="582">
        <v>6</v>
      </c>
      <c r="G4" s="582">
        <v>6</v>
      </c>
      <c r="H4" s="582">
        <v>5.7</v>
      </c>
      <c r="I4" s="582">
        <v>6.4</v>
      </c>
      <c r="J4" s="582">
        <v>5.6</v>
      </c>
      <c r="K4" s="582">
        <v>5.4</v>
      </c>
      <c r="L4" s="582">
        <v>6.1</v>
      </c>
      <c r="M4" s="582">
        <v>5.7</v>
      </c>
      <c r="N4" s="582">
        <v>6.6</v>
      </c>
      <c r="O4" s="582">
        <v>6.9</v>
      </c>
      <c r="P4" s="582">
        <v>6.9</v>
      </c>
      <c r="Q4" s="582">
        <v>6.1</v>
      </c>
      <c r="R4" s="582">
        <v>6</v>
      </c>
      <c r="S4" s="582">
        <v>6</v>
      </c>
      <c r="T4" s="582">
        <v>5.7</v>
      </c>
      <c r="U4" s="582">
        <v>6.4</v>
      </c>
      <c r="V4" s="582">
        <v>5.6</v>
      </c>
      <c r="W4" s="582">
        <v>5.4</v>
      </c>
      <c r="X4" s="582">
        <v>6.1</v>
      </c>
      <c r="Y4" s="583">
        <v>5.7</v>
      </c>
      <c r="Z4" s="584">
        <v>6</v>
      </c>
      <c r="AA4" s="582">
        <v>6.2</v>
      </c>
      <c r="AB4" s="582">
        <v>5.8</v>
      </c>
      <c r="AC4" s="582">
        <v>5.2</v>
      </c>
      <c r="AD4" s="582">
        <v>4.8</v>
      </c>
      <c r="AE4" s="582">
        <v>4.8</v>
      </c>
      <c r="AF4" s="582">
        <v>5.0999999999999996</v>
      </c>
      <c r="AG4" s="582">
        <v>4.8</v>
      </c>
      <c r="AH4" s="582">
        <v>4.5999999999999996</v>
      </c>
      <c r="AI4" s="582">
        <v>4.5</v>
      </c>
      <c r="AJ4" s="582">
        <v>4.4000000000000004</v>
      </c>
      <c r="AK4" s="585">
        <v>4.5</v>
      </c>
      <c r="AL4" s="582">
        <v>4.5999999999999996</v>
      </c>
      <c r="AM4" s="582">
        <v>4.4000000000000004</v>
      </c>
      <c r="AN4" s="582">
        <v>4.0999999999999996</v>
      </c>
      <c r="AO4" s="582">
        <v>4</v>
      </c>
      <c r="AP4" s="582">
        <v>3.7</v>
      </c>
      <c r="AQ4" s="582">
        <v>4.0999999999999996</v>
      </c>
      <c r="AR4" s="582">
        <v>4.3</v>
      </c>
      <c r="AS4" s="582">
        <v>3.7</v>
      </c>
      <c r="AT4" s="582">
        <v>3.9</v>
      </c>
      <c r="AU4" s="582">
        <v>3.7</v>
      </c>
      <c r="AV4" s="582">
        <v>3.5</v>
      </c>
      <c r="AW4" s="585">
        <v>3.6</v>
      </c>
    </row>
    <row r="5" spans="1:49" s="427" customFormat="1" ht="26.25" customHeight="1">
      <c r="A5" s="576" t="s">
        <v>185</v>
      </c>
      <c r="B5" s="577">
        <v>6.1</v>
      </c>
      <c r="C5" s="577">
        <v>5.9</v>
      </c>
      <c r="D5" s="577">
        <v>5.8</v>
      </c>
      <c r="E5" s="577">
        <v>5.8</v>
      </c>
      <c r="F5" s="577">
        <v>5.9</v>
      </c>
      <c r="G5" s="577">
        <v>5.7</v>
      </c>
      <c r="H5" s="577">
        <v>5.9</v>
      </c>
      <c r="I5" s="577">
        <v>5.8</v>
      </c>
      <c r="J5" s="577">
        <v>5.8</v>
      </c>
      <c r="K5" s="577">
        <v>5.7</v>
      </c>
      <c r="L5" s="577">
        <v>5.7</v>
      </c>
      <c r="M5" s="577">
        <v>5.5</v>
      </c>
      <c r="N5" s="577">
        <v>6.1</v>
      </c>
      <c r="O5" s="577">
        <v>5.9</v>
      </c>
      <c r="P5" s="577">
        <v>5.8</v>
      </c>
      <c r="Q5" s="577">
        <v>5.8</v>
      </c>
      <c r="R5" s="577">
        <v>5.9</v>
      </c>
      <c r="S5" s="577">
        <v>5.7</v>
      </c>
      <c r="T5" s="577">
        <v>5.9</v>
      </c>
      <c r="U5" s="577">
        <v>5.8</v>
      </c>
      <c r="V5" s="577">
        <v>5.8</v>
      </c>
      <c r="W5" s="577">
        <v>5.7</v>
      </c>
      <c r="X5" s="577">
        <v>5.7</v>
      </c>
      <c r="Y5" s="578">
        <v>5.5</v>
      </c>
      <c r="Z5" s="579">
        <v>5.8</v>
      </c>
      <c r="AA5" s="577">
        <v>5.7</v>
      </c>
      <c r="AB5" s="577">
        <v>5.6</v>
      </c>
      <c r="AC5" s="577">
        <v>5.5</v>
      </c>
      <c r="AD5" s="577">
        <v>5.5</v>
      </c>
      <c r="AE5" s="577">
        <v>5.3</v>
      </c>
      <c r="AF5" s="577">
        <v>5.3</v>
      </c>
      <c r="AG5" s="577">
        <v>5.2</v>
      </c>
      <c r="AH5" s="577">
        <v>5.2</v>
      </c>
      <c r="AI5" s="577">
        <v>5.2</v>
      </c>
      <c r="AJ5" s="577">
        <v>5</v>
      </c>
      <c r="AK5" s="580">
        <v>4.8</v>
      </c>
      <c r="AL5" s="577">
        <v>5.0999999999999996</v>
      </c>
      <c r="AM5" s="577">
        <v>5</v>
      </c>
      <c r="AN5" s="577">
        <v>4.8</v>
      </c>
      <c r="AO5" s="577">
        <v>4.9000000000000004</v>
      </c>
      <c r="AP5" s="577">
        <v>4.8</v>
      </c>
      <c r="AQ5" s="577">
        <v>4.9000000000000004</v>
      </c>
      <c r="AR5" s="577">
        <v>5</v>
      </c>
      <c r="AS5" s="577">
        <v>4.8</v>
      </c>
      <c r="AT5" s="577">
        <v>4.8</v>
      </c>
      <c r="AU5" s="577">
        <v>4.9000000000000004</v>
      </c>
      <c r="AV5" s="577">
        <v>4.7</v>
      </c>
      <c r="AW5" s="580">
        <v>4.4000000000000004</v>
      </c>
    </row>
    <row r="6" spans="1:49" s="427" customFormat="1" ht="26.25" customHeight="1">
      <c r="A6" s="576" t="s">
        <v>261</v>
      </c>
      <c r="B6" s="577">
        <v>8.1</v>
      </c>
      <c r="C6" s="577">
        <v>8.1999999999999993</v>
      </c>
      <c r="D6" s="577">
        <v>8.1</v>
      </c>
      <c r="E6" s="577">
        <v>7.9</v>
      </c>
      <c r="F6" s="577">
        <v>7.5</v>
      </c>
      <c r="G6" s="577">
        <v>7.2</v>
      </c>
      <c r="H6" s="577">
        <v>7</v>
      </c>
      <c r="I6" s="577">
        <v>6.8</v>
      </c>
      <c r="J6" s="577">
        <v>7.1</v>
      </c>
      <c r="K6" s="577">
        <v>7.1</v>
      </c>
      <c r="L6" s="577">
        <v>7.1</v>
      </c>
      <c r="M6" s="577">
        <v>7</v>
      </c>
      <c r="N6" s="577">
        <v>8.1</v>
      </c>
      <c r="O6" s="577">
        <v>8.1999999999999993</v>
      </c>
      <c r="P6" s="577">
        <v>8.1</v>
      </c>
      <c r="Q6" s="577">
        <v>7.9</v>
      </c>
      <c r="R6" s="577">
        <v>7.5</v>
      </c>
      <c r="S6" s="577">
        <v>7.2</v>
      </c>
      <c r="T6" s="577">
        <v>7</v>
      </c>
      <c r="U6" s="577">
        <v>6.8</v>
      </c>
      <c r="V6" s="577">
        <v>7.1</v>
      </c>
      <c r="W6" s="577">
        <v>7.1</v>
      </c>
      <c r="X6" s="577">
        <v>7.1</v>
      </c>
      <c r="Y6" s="578">
        <v>7</v>
      </c>
      <c r="Z6" s="579">
        <v>7.6</v>
      </c>
      <c r="AA6" s="577">
        <v>7.5</v>
      </c>
      <c r="AB6" s="577">
        <v>7.3</v>
      </c>
      <c r="AC6" s="577">
        <v>7.1</v>
      </c>
      <c r="AD6" s="577">
        <v>6.9</v>
      </c>
      <c r="AE6" s="577">
        <v>6.7</v>
      </c>
      <c r="AF6" s="577">
        <v>6.5</v>
      </c>
      <c r="AG6" s="577">
        <v>6.4</v>
      </c>
      <c r="AH6" s="577">
        <v>6.8</v>
      </c>
      <c r="AI6" s="577">
        <v>6.9</v>
      </c>
      <c r="AJ6" s="577">
        <v>6.6</v>
      </c>
      <c r="AK6" s="580">
        <v>6.4</v>
      </c>
      <c r="AL6" s="577">
        <v>6.8</v>
      </c>
      <c r="AM6" s="577">
        <v>6.9</v>
      </c>
      <c r="AN6" s="577">
        <v>6.7</v>
      </c>
      <c r="AO6" s="577">
        <v>6.6</v>
      </c>
      <c r="AP6" s="577">
        <v>6.2</v>
      </c>
      <c r="AQ6" s="577">
        <v>5.9</v>
      </c>
      <c r="AR6" s="577">
        <v>5.8</v>
      </c>
      <c r="AS6" s="577">
        <v>5.4</v>
      </c>
      <c r="AT6" s="577">
        <v>5.7</v>
      </c>
      <c r="AU6" s="577">
        <v>5.7</v>
      </c>
      <c r="AV6" s="577">
        <v>5.5</v>
      </c>
      <c r="AW6" s="580">
        <v>5.0999999999999996</v>
      </c>
    </row>
    <row r="7" spans="1:49" s="427" customFormat="1" ht="26.25" customHeight="1">
      <c r="A7" s="576" t="s">
        <v>260</v>
      </c>
      <c r="B7" s="577">
        <v>6</v>
      </c>
      <c r="C7" s="577">
        <v>5.8</v>
      </c>
      <c r="D7" s="577">
        <v>6.1</v>
      </c>
      <c r="E7" s="577">
        <v>5.3</v>
      </c>
      <c r="F7" s="577">
        <v>5.2</v>
      </c>
      <c r="G7" s="577">
        <v>5.8</v>
      </c>
      <c r="H7" s="577">
        <v>5.7</v>
      </c>
      <c r="I7" s="577">
        <v>5.3</v>
      </c>
      <c r="J7" s="577">
        <v>5.8</v>
      </c>
      <c r="K7" s="577">
        <v>5.4</v>
      </c>
      <c r="L7" s="577">
        <v>5.6</v>
      </c>
      <c r="M7" s="577">
        <v>5.7</v>
      </c>
      <c r="N7" s="577">
        <v>6</v>
      </c>
      <c r="O7" s="577">
        <v>5.8</v>
      </c>
      <c r="P7" s="577">
        <v>6.1</v>
      </c>
      <c r="Q7" s="577">
        <v>5.3</v>
      </c>
      <c r="R7" s="577">
        <v>5.2</v>
      </c>
      <c r="S7" s="577">
        <v>5.8</v>
      </c>
      <c r="T7" s="577">
        <v>5.7</v>
      </c>
      <c r="U7" s="577">
        <v>5.3</v>
      </c>
      <c r="V7" s="577">
        <v>5.8</v>
      </c>
      <c r="W7" s="577">
        <v>5.4</v>
      </c>
      <c r="X7" s="577">
        <v>5.6</v>
      </c>
      <c r="Y7" s="578">
        <v>5.7</v>
      </c>
      <c r="Z7" s="579">
        <v>5.6</v>
      </c>
      <c r="AA7" s="577">
        <v>5.9</v>
      </c>
      <c r="AB7" s="577">
        <v>5.9</v>
      </c>
      <c r="AC7" s="577">
        <v>6</v>
      </c>
      <c r="AD7" s="577">
        <v>5.8</v>
      </c>
      <c r="AE7" s="577">
        <v>5.6</v>
      </c>
      <c r="AF7" s="577">
        <v>5.6</v>
      </c>
      <c r="AG7" s="577">
        <v>5.5</v>
      </c>
      <c r="AH7" s="577">
        <v>5.8</v>
      </c>
      <c r="AI7" s="577">
        <v>5.2</v>
      </c>
      <c r="AJ7" s="577">
        <v>6.2</v>
      </c>
      <c r="AK7" s="580">
        <v>5.7</v>
      </c>
      <c r="AL7" s="577">
        <v>6.3</v>
      </c>
      <c r="AM7" s="577">
        <v>6.5</v>
      </c>
      <c r="AN7" s="577">
        <v>5.9</v>
      </c>
      <c r="AO7" s="577">
        <v>6</v>
      </c>
      <c r="AP7" s="577">
        <v>6.3</v>
      </c>
      <c r="AQ7" s="577">
        <v>6.1</v>
      </c>
      <c r="AR7" s="577">
        <v>6.1</v>
      </c>
      <c r="AS7" s="577">
        <v>6.3</v>
      </c>
      <c r="AT7" s="577">
        <v>6</v>
      </c>
      <c r="AU7" s="577">
        <v>5.4</v>
      </c>
      <c r="AV7" s="577">
        <v>5.7</v>
      </c>
      <c r="AW7" s="580">
        <v>5.5</v>
      </c>
    </row>
    <row r="8" spans="1:49" s="427" customFormat="1" ht="26.25" customHeight="1">
      <c r="A8" s="576" t="s">
        <v>262</v>
      </c>
      <c r="B8" s="577">
        <v>7.2</v>
      </c>
      <c r="C8" s="577">
        <v>7.2</v>
      </c>
      <c r="D8" s="577">
        <v>7.3</v>
      </c>
      <c r="E8" s="577">
        <v>7</v>
      </c>
      <c r="F8" s="577">
        <v>6.4</v>
      </c>
      <c r="G8" s="577">
        <v>6.8</v>
      </c>
      <c r="H8" s="577">
        <v>6.5</v>
      </c>
      <c r="I8" s="577">
        <v>6.7</v>
      </c>
      <c r="J8" s="577">
        <v>6.4</v>
      </c>
      <c r="K8" s="577">
        <v>6.6</v>
      </c>
      <c r="L8" s="577">
        <v>7</v>
      </c>
      <c r="M8" s="577">
        <v>6.6</v>
      </c>
      <c r="N8" s="577">
        <v>7.2</v>
      </c>
      <c r="O8" s="577">
        <v>7.2</v>
      </c>
      <c r="P8" s="577">
        <v>7.3</v>
      </c>
      <c r="Q8" s="577">
        <v>7</v>
      </c>
      <c r="R8" s="577">
        <v>6.4</v>
      </c>
      <c r="S8" s="577">
        <v>6.8</v>
      </c>
      <c r="T8" s="577">
        <v>6.5</v>
      </c>
      <c r="U8" s="577">
        <v>6.7</v>
      </c>
      <c r="V8" s="577">
        <v>6.4</v>
      </c>
      <c r="W8" s="577">
        <v>6.6</v>
      </c>
      <c r="X8" s="577">
        <v>7</v>
      </c>
      <c r="Y8" s="578">
        <v>6.6</v>
      </c>
      <c r="Z8" s="579">
        <v>7.5</v>
      </c>
      <c r="AA8" s="577">
        <v>7.4</v>
      </c>
      <c r="AB8" s="577">
        <v>7.2</v>
      </c>
      <c r="AC8" s="577">
        <v>7</v>
      </c>
      <c r="AD8" s="577">
        <v>6.6</v>
      </c>
      <c r="AE8" s="577">
        <v>6.6</v>
      </c>
      <c r="AF8" s="577">
        <v>6.4</v>
      </c>
      <c r="AG8" s="577">
        <v>6.7</v>
      </c>
      <c r="AH8" s="577">
        <v>6.6</v>
      </c>
      <c r="AI8" s="577">
        <v>6.5</v>
      </c>
      <c r="AJ8" s="577">
        <v>6.7</v>
      </c>
      <c r="AK8" s="580">
        <v>6.8</v>
      </c>
      <c r="AL8" s="577">
        <v>6.7</v>
      </c>
      <c r="AM8" s="577">
        <v>6.5</v>
      </c>
      <c r="AN8" s="577">
        <v>6.6</v>
      </c>
      <c r="AO8" s="577">
        <v>6</v>
      </c>
      <c r="AP8" s="577">
        <v>5.8</v>
      </c>
      <c r="AQ8" s="577">
        <v>5.7</v>
      </c>
      <c r="AR8" s="577">
        <v>5.7</v>
      </c>
      <c r="AS8" s="577">
        <v>5.6</v>
      </c>
      <c r="AT8" s="577">
        <v>5.8</v>
      </c>
      <c r="AU8" s="577">
        <v>5.8</v>
      </c>
      <c r="AV8" s="577">
        <v>5.9</v>
      </c>
      <c r="AW8" s="580">
        <v>5.6</v>
      </c>
    </row>
    <row r="9" spans="1:49" s="427" customFormat="1" ht="26.25" customHeight="1">
      <c r="A9" s="576" t="s">
        <v>263</v>
      </c>
      <c r="B9" s="577">
        <v>10.7</v>
      </c>
      <c r="C9" s="577">
        <v>10.8</v>
      </c>
      <c r="D9" s="577">
        <v>10.4</v>
      </c>
      <c r="E9" s="577">
        <v>9.6999999999999993</v>
      </c>
      <c r="F9" s="577">
        <v>9.1</v>
      </c>
      <c r="G9" s="577">
        <v>8.6</v>
      </c>
      <c r="H9" s="577">
        <v>8.3000000000000007</v>
      </c>
      <c r="I9" s="577">
        <v>8.1</v>
      </c>
      <c r="J9" s="577">
        <v>8.1</v>
      </c>
      <c r="K9" s="577">
        <v>8</v>
      </c>
      <c r="L9" s="577">
        <v>8.1</v>
      </c>
      <c r="M9" s="577">
        <v>8.3000000000000007</v>
      </c>
      <c r="N9" s="577">
        <v>10.7</v>
      </c>
      <c r="O9" s="577">
        <v>10.8</v>
      </c>
      <c r="P9" s="577">
        <v>10.4</v>
      </c>
      <c r="Q9" s="577">
        <v>9.6999999999999993</v>
      </c>
      <c r="R9" s="577">
        <v>9.1</v>
      </c>
      <c r="S9" s="577">
        <v>8.6</v>
      </c>
      <c r="T9" s="577">
        <v>8.3000000000000007</v>
      </c>
      <c r="U9" s="577">
        <v>8.1</v>
      </c>
      <c r="V9" s="577">
        <v>8.1</v>
      </c>
      <c r="W9" s="577">
        <v>8</v>
      </c>
      <c r="X9" s="577">
        <v>8.1</v>
      </c>
      <c r="Y9" s="578">
        <v>8.3000000000000007</v>
      </c>
      <c r="Z9" s="579">
        <v>8.8000000000000007</v>
      </c>
      <c r="AA9" s="577">
        <v>8.8000000000000007</v>
      </c>
      <c r="AB9" s="577">
        <v>8.4</v>
      </c>
      <c r="AC9" s="577">
        <v>7.8</v>
      </c>
      <c r="AD9" s="577">
        <v>7.4</v>
      </c>
      <c r="AE9" s="577">
        <v>7.1</v>
      </c>
      <c r="AF9" s="577">
        <v>7.1</v>
      </c>
      <c r="AG9" s="577">
        <v>7.1</v>
      </c>
      <c r="AH9" s="577">
        <v>7.1</v>
      </c>
      <c r="AI9" s="577">
        <v>7</v>
      </c>
      <c r="AJ9" s="577">
        <v>7</v>
      </c>
      <c r="AK9" s="580">
        <v>7.2</v>
      </c>
      <c r="AL9" s="577">
        <v>7.2</v>
      </c>
      <c r="AM9" s="577">
        <v>7.1</v>
      </c>
      <c r="AN9" s="577">
        <v>6.8</v>
      </c>
      <c r="AO9" s="577">
        <v>6.4</v>
      </c>
      <c r="AP9" s="577">
        <v>6.2</v>
      </c>
      <c r="AQ9" s="577">
        <v>6</v>
      </c>
      <c r="AR9" s="577">
        <v>5.9</v>
      </c>
      <c r="AS9" s="577">
        <v>6</v>
      </c>
      <c r="AT9" s="577">
        <v>6</v>
      </c>
      <c r="AU9" s="577">
        <v>5.9</v>
      </c>
      <c r="AV9" s="577">
        <v>5.9</v>
      </c>
      <c r="AW9" s="580">
        <v>5.9</v>
      </c>
    </row>
    <row r="10" spans="1:49" s="427" customFormat="1" ht="26.25" customHeight="1">
      <c r="A10" s="576" t="s">
        <v>259</v>
      </c>
      <c r="B10" s="577">
        <v>7.2</v>
      </c>
      <c r="C10" s="577">
        <v>7.4</v>
      </c>
      <c r="D10" s="577">
        <v>6.8</v>
      </c>
      <c r="E10" s="577">
        <v>6.5</v>
      </c>
      <c r="F10" s="577">
        <v>6.3</v>
      </c>
      <c r="G10" s="577">
        <v>6.3</v>
      </c>
      <c r="H10" s="577">
        <v>6.5</v>
      </c>
      <c r="I10" s="577">
        <v>6.5</v>
      </c>
      <c r="J10" s="577">
        <v>6.4</v>
      </c>
      <c r="K10" s="577">
        <v>6.2</v>
      </c>
      <c r="L10" s="577">
        <v>6.1</v>
      </c>
      <c r="M10" s="577">
        <v>6.2</v>
      </c>
      <c r="N10" s="577">
        <v>7.2</v>
      </c>
      <c r="O10" s="577">
        <v>7.4</v>
      </c>
      <c r="P10" s="577">
        <v>6.8</v>
      </c>
      <c r="Q10" s="577">
        <v>6.5</v>
      </c>
      <c r="R10" s="577">
        <v>6.3</v>
      </c>
      <c r="S10" s="577">
        <v>6.3</v>
      </c>
      <c r="T10" s="577">
        <v>6.5</v>
      </c>
      <c r="U10" s="577">
        <v>6.5</v>
      </c>
      <c r="V10" s="577">
        <v>6.4</v>
      </c>
      <c r="W10" s="577">
        <v>6.2</v>
      </c>
      <c r="X10" s="577">
        <v>6.1</v>
      </c>
      <c r="Y10" s="578">
        <v>6.2</v>
      </c>
      <c r="Z10" s="579">
        <v>6.4</v>
      </c>
      <c r="AA10" s="577">
        <v>6.6</v>
      </c>
      <c r="AB10" s="577">
        <v>6.7</v>
      </c>
      <c r="AC10" s="577">
        <v>6.4</v>
      </c>
      <c r="AD10" s="577">
        <v>6</v>
      </c>
      <c r="AE10" s="577">
        <v>6</v>
      </c>
      <c r="AF10" s="577">
        <v>6.2</v>
      </c>
      <c r="AG10" s="577">
        <v>6.2</v>
      </c>
      <c r="AH10" s="577">
        <v>5.9</v>
      </c>
      <c r="AI10" s="577">
        <v>5.8</v>
      </c>
      <c r="AJ10" s="577">
        <v>5.8</v>
      </c>
      <c r="AK10" s="580">
        <v>6</v>
      </c>
      <c r="AL10" s="577">
        <v>6.2</v>
      </c>
      <c r="AM10" s="577">
        <v>6.3</v>
      </c>
      <c r="AN10" s="577">
        <v>6.3</v>
      </c>
      <c r="AO10" s="577">
        <v>6.1</v>
      </c>
      <c r="AP10" s="577">
        <v>6</v>
      </c>
      <c r="AQ10" s="577">
        <v>6</v>
      </c>
      <c r="AR10" s="577">
        <v>6.2</v>
      </c>
      <c r="AS10" s="577">
        <v>6.3</v>
      </c>
      <c r="AT10" s="577">
        <v>6.4</v>
      </c>
      <c r="AU10" s="577">
        <v>6.3</v>
      </c>
      <c r="AV10" s="577">
        <v>6.1</v>
      </c>
      <c r="AW10" s="580">
        <v>6.1</v>
      </c>
    </row>
    <row r="11" spans="1:49" s="427" customFormat="1" ht="26.25" customHeight="1">
      <c r="A11" s="576" t="s">
        <v>266</v>
      </c>
      <c r="B11" s="577">
        <v>8.6</v>
      </c>
      <c r="C11" s="577">
        <v>8.5</v>
      </c>
      <c r="D11" s="577">
        <v>8.6</v>
      </c>
      <c r="E11" s="577">
        <v>8.6999999999999993</v>
      </c>
      <c r="F11" s="577">
        <v>8</v>
      </c>
      <c r="G11" s="577">
        <v>9.1999999999999993</v>
      </c>
      <c r="H11" s="577">
        <v>7.1</v>
      </c>
      <c r="I11" s="577">
        <v>7.4</v>
      </c>
      <c r="J11" s="577">
        <v>7.2</v>
      </c>
      <c r="K11" s="577">
        <v>7.5</v>
      </c>
      <c r="L11" s="577">
        <v>7.4</v>
      </c>
      <c r="M11" s="577">
        <v>7</v>
      </c>
      <c r="N11" s="577">
        <v>8.6</v>
      </c>
      <c r="O11" s="577">
        <v>8.5</v>
      </c>
      <c r="P11" s="577">
        <v>8.6</v>
      </c>
      <c r="Q11" s="577">
        <v>8.6999999999999993</v>
      </c>
      <c r="R11" s="577">
        <v>8</v>
      </c>
      <c r="S11" s="577">
        <v>9.1999999999999993</v>
      </c>
      <c r="T11" s="577">
        <v>7.1</v>
      </c>
      <c r="U11" s="577">
        <v>7.4</v>
      </c>
      <c r="V11" s="577">
        <v>7.2</v>
      </c>
      <c r="W11" s="577">
        <v>7.5</v>
      </c>
      <c r="X11" s="577">
        <v>7.4</v>
      </c>
      <c r="Y11" s="578">
        <v>7</v>
      </c>
      <c r="Z11" s="579">
        <v>8.4</v>
      </c>
      <c r="AA11" s="577">
        <v>8.4</v>
      </c>
      <c r="AB11" s="577">
        <v>8</v>
      </c>
      <c r="AC11" s="577">
        <v>8.3000000000000007</v>
      </c>
      <c r="AD11" s="577">
        <v>8</v>
      </c>
      <c r="AE11" s="577">
        <v>8.5</v>
      </c>
      <c r="AF11" s="577">
        <v>6.5</v>
      </c>
      <c r="AG11" s="577">
        <v>6.4</v>
      </c>
      <c r="AH11" s="577">
        <v>6.7</v>
      </c>
      <c r="AI11" s="577">
        <v>6.7</v>
      </c>
      <c r="AJ11" s="577">
        <v>6.2</v>
      </c>
      <c r="AK11" s="580">
        <v>6.7</v>
      </c>
      <c r="AL11" s="577">
        <v>7.5</v>
      </c>
      <c r="AM11" s="577">
        <v>7.6</v>
      </c>
      <c r="AN11" s="577">
        <v>7.7</v>
      </c>
      <c r="AO11" s="577">
        <v>7.3</v>
      </c>
      <c r="AP11" s="577">
        <v>7.6</v>
      </c>
      <c r="AQ11" s="577">
        <v>7.6</v>
      </c>
      <c r="AR11" s="577">
        <v>6.3</v>
      </c>
      <c r="AS11" s="577">
        <v>6.6</v>
      </c>
      <c r="AT11" s="577">
        <v>6.1</v>
      </c>
      <c r="AU11" s="577">
        <v>6.4</v>
      </c>
      <c r="AV11" s="577">
        <v>6.2</v>
      </c>
      <c r="AW11" s="580">
        <v>6.5</v>
      </c>
    </row>
    <row r="12" spans="1:49" s="427" customFormat="1" ht="26.25" customHeight="1">
      <c r="A12" s="576" t="s">
        <v>258</v>
      </c>
      <c r="B12" s="577">
        <v>6.4</v>
      </c>
      <c r="C12" s="577">
        <v>6.2</v>
      </c>
      <c r="D12" s="577">
        <v>6</v>
      </c>
      <c r="E12" s="577">
        <v>5.8</v>
      </c>
      <c r="F12" s="577">
        <v>5.7</v>
      </c>
      <c r="G12" s="577">
        <v>5.6</v>
      </c>
      <c r="H12" s="577">
        <v>6</v>
      </c>
      <c r="I12" s="577">
        <v>5.9</v>
      </c>
      <c r="J12" s="577">
        <v>6.1</v>
      </c>
      <c r="K12" s="577">
        <v>6.1</v>
      </c>
      <c r="L12" s="577">
        <v>6.2</v>
      </c>
      <c r="M12" s="577">
        <v>6.6</v>
      </c>
      <c r="N12" s="577">
        <v>6.4</v>
      </c>
      <c r="O12" s="577">
        <v>6.2</v>
      </c>
      <c r="P12" s="577">
        <v>6</v>
      </c>
      <c r="Q12" s="577">
        <v>5.8</v>
      </c>
      <c r="R12" s="577">
        <v>5.7</v>
      </c>
      <c r="S12" s="577">
        <v>5.6</v>
      </c>
      <c r="T12" s="577">
        <v>6</v>
      </c>
      <c r="U12" s="577">
        <v>5.9</v>
      </c>
      <c r="V12" s="577">
        <v>6.1</v>
      </c>
      <c r="W12" s="577">
        <v>6.1</v>
      </c>
      <c r="X12" s="577">
        <v>6.2</v>
      </c>
      <c r="Y12" s="578">
        <v>6.6</v>
      </c>
      <c r="Z12" s="579">
        <v>6.6</v>
      </c>
      <c r="AA12" s="577">
        <v>6.6</v>
      </c>
      <c r="AB12" s="577">
        <v>6.3</v>
      </c>
      <c r="AC12" s="577">
        <v>6</v>
      </c>
      <c r="AD12" s="577">
        <v>5.8</v>
      </c>
      <c r="AE12" s="577">
        <v>5.7</v>
      </c>
      <c r="AF12" s="577">
        <v>6.1</v>
      </c>
      <c r="AG12" s="577">
        <v>6</v>
      </c>
      <c r="AH12" s="577">
        <v>6</v>
      </c>
      <c r="AI12" s="577">
        <v>5.9</v>
      </c>
      <c r="AJ12" s="577">
        <v>5.9</v>
      </c>
      <c r="AK12" s="580">
        <v>6.2</v>
      </c>
      <c r="AL12" s="577">
        <v>6.8</v>
      </c>
      <c r="AM12" s="577">
        <v>6.7</v>
      </c>
      <c r="AN12" s="577">
        <v>6.4</v>
      </c>
      <c r="AO12" s="577">
        <v>6.3</v>
      </c>
      <c r="AP12" s="577">
        <v>6</v>
      </c>
      <c r="AQ12" s="577">
        <v>5.8</v>
      </c>
      <c r="AR12" s="577">
        <v>6.1</v>
      </c>
      <c r="AS12" s="577">
        <v>6</v>
      </c>
      <c r="AT12" s="577">
        <v>6.2</v>
      </c>
      <c r="AU12" s="577">
        <v>6.3</v>
      </c>
      <c r="AV12" s="577">
        <v>6.2</v>
      </c>
      <c r="AW12" s="580">
        <v>6.7</v>
      </c>
    </row>
    <row r="13" spans="1:49" s="427" customFormat="1" ht="26.25" customHeight="1">
      <c r="A13" s="576" t="s">
        <v>271</v>
      </c>
      <c r="B13" s="577">
        <v>12.1</v>
      </c>
      <c r="C13" s="577">
        <v>12.1</v>
      </c>
      <c r="D13" s="577">
        <v>12</v>
      </c>
      <c r="E13" s="577">
        <v>11.9</v>
      </c>
      <c r="F13" s="577">
        <v>11.8</v>
      </c>
      <c r="G13" s="577">
        <v>11.9</v>
      </c>
      <c r="H13" s="577">
        <v>11.9</v>
      </c>
      <c r="I13" s="577">
        <v>11.5</v>
      </c>
      <c r="J13" s="577">
        <v>10.6</v>
      </c>
      <c r="K13" s="577">
        <v>10.1</v>
      </c>
      <c r="L13" s="577">
        <v>9.9</v>
      </c>
      <c r="M13" s="577">
        <v>9.9</v>
      </c>
      <c r="N13" s="577">
        <v>12.1</v>
      </c>
      <c r="O13" s="577">
        <v>12.1</v>
      </c>
      <c r="P13" s="577">
        <v>12</v>
      </c>
      <c r="Q13" s="577">
        <v>11.9</v>
      </c>
      <c r="R13" s="577">
        <v>11.8</v>
      </c>
      <c r="S13" s="577">
        <v>11.9</v>
      </c>
      <c r="T13" s="577">
        <v>11.9</v>
      </c>
      <c r="U13" s="577">
        <v>11.5</v>
      </c>
      <c r="V13" s="577">
        <v>10.6</v>
      </c>
      <c r="W13" s="577">
        <v>10.1</v>
      </c>
      <c r="X13" s="577">
        <v>9.9</v>
      </c>
      <c r="Y13" s="578">
        <v>9.9</v>
      </c>
      <c r="Z13" s="579">
        <v>10.1</v>
      </c>
      <c r="AA13" s="577">
        <v>10</v>
      </c>
      <c r="AB13" s="577">
        <v>9.9</v>
      </c>
      <c r="AC13" s="577">
        <v>9.6999999999999993</v>
      </c>
      <c r="AD13" s="577">
        <v>9.6999999999999993</v>
      </c>
      <c r="AE13" s="577">
        <v>9.9</v>
      </c>
      <c r="AF13" s="577">
        <v>9.8000000000000007</v>
      </c>
      <c r="AG13" s="577">
        <v>9.5</v>
      </c>
      <c r="AH13" s="577">
        <v>8.8000000000000007</v>
      </c>
      <c r="AI13" s="577">
        <v>8.4</v>
      </c>
      <c r="AJ13" s="577">
        <v>8.3000000000000007</v>
      </c>
      <c r="AK13" s="580">
        <v>8.5</v>
      </c>
      <c r="AL13" s="577">
        <v>8.4</v>
      </c>
      <c r="AM13" s="577">
        <v>8.3000000000000007</v>
      </c>
      <c r="AN13" s="577">
        <v>8.3000000000000007</v>
      </c>
      <c r="AO13" s="577">
        <v>8.4</v>
      </c>
      <c r="AP13" s="577">
        <v>8.6</v>
      </c>
      <c r="AQ13" s="577">
        <v>8.6999999999999993</v>
      </c>
      <c r="AR13" s="577">
        <v>8.5</v>
      </c>
      <c r="AS13" s="577">
        <v>8.1999999999999993</v>
      </c>
      <c r="AT13" s="577">
        <v>7.4</v>
      </c>
      <c r="AU13" s="577">
        <v>7.1</v>
      </c>
      <c r="AV13" s="577">
        <v>7</v>
      </c>
      <c r="AW13" s="580">
        <v>7</v>
      </c>
    </row>
    <row r="14" spans="1:49" s="427" customFormat="1" ht="26.25" customHeight="1">
      <c r="A14" s="576" t="s">
        <v>268</v>
      </c>
      <c r="B14" s="577">
        <v>13.4</v>
      </c>
      <c r="C14" s="577">
        <v>13</v>
      </c>
      <c r="D14" s="577">
        <v>12.6</v>
      </c>
      <c r="E14" s="577">
        <v>12</v>
      </c>
      <c r="F14" s="577">
        <v>11.3</v>
      </c>
      <c r="G14" s="577">
        <v>10.8</v>
      </c>
      <c r="H14" s="577">
        <v>10.8</v>
      </c>
      <c r="I14" s="577">
        <v>10.7</v>
      </c>
      <c r="J14" s="577">
        <v>10.8</v>
      </c>
      <c r="K14" s="577">
        <v>10.8</v>
      </c>
      <c r="L14" s="577">
        <v>10.6</v>
      </c>
      <c r="M14" s="577">
        <v>10.4</v>
      </c>
      <c r="N14" s="577">
        <v>13.4</v>
      </c>
      <c r="O14" s="577">
        <v>13</v>
      </c>
      <c r="P14" s="577">
        <v>12.6</v>
      </c>
      <c r="Q14" s="577">
        <v>12</v>
      </c>
      <c r="R14" s="577">
        <v>11.3</v>
      </c>
      <c r="S14" s="577">
        <v>10.8</v>
      </c>
      <c r="T14" s="577">
        <v>10.8</v>
      </c>
      <c r="U14" s="577">
        <v>10.7</v>
      </c>
      <c r="V14" s="577">
        <v>10.8</v>
      </c>
      <c r="W14" s="577">
        <v>10.8</v>
      </c>
      <c r="X14" s="577">
        <v>10.6</v>
      </c>
      <c r="Y14" s="578">
        <v>10.4</v>
      </c>
      <c r="Z14" s="579">
        <v>10.6</v>
      </c>
      <c r="AA14" s="577">
        <v>10.5</v>
      </c>
      <c r="AB14" s="577">
        <v>10.6</v>
      </c>
      <c r="AC14" s="577">
        <v>10.5</v>
      </c>
      <c r="AD14" s="577">
        <v>10</v>
      </c>
      <c r="AE14" s="577">
        <v>9.3000000000000007</v>
      </c>
      <c r="AF14" s="577">
        <v>8.6</v>
      </c>
      <c r="AG14" s="577">
        <v>8.1999999999999993</v>
      </c>
      <c r="AH14" s="577">
        <v>8</v>
      </c>
      <c r="AI14" s="577">
        <v>8.3000000000000007</v>
      </c>
      <c r="AJ14" s="577">
        <v>8.8000000000000007</v>
      </c>
      <c r="AK14" s="580">
        <v>9.1</v>
      </c>
      <c r="AL14" s="577">
        <v>8.5</v>
      </c>
      <c r="AM14" s="577">
        <v>8.6</v>
      </c>
      <c r="AN14" s="577">
        <v>8.6999999999999993</v>
      </c>
      <c r="AO14" s="577">
        <v>8.5</v>
      </c>
      <c r="AP14" s="577">
        <v>8.1</v>
      </c>
      <c r="AQ14" s="577">
        <v>7.6</v>
      </c>
      <c r="AR14" s="577">
        <v>7.2</v>
      </c>
      <c r="AS14" s="577">
        <v>6.9</v>
      </c>
      <c r="AT14" s="577">
        <v>6.8</v>
      </c>
      <c r="AU14" s="577">
        <v>6.9</v>
      </c>
      <c r="AV14" s="577">
        <v>7</v>
      </c>
      <c r="AW14" s="580">
        <v>7.2</v>
      </c>
    </row>
    <row r="15" spans="1:49" s="427" customFormat="1" ht="26.25" customHeight="1">
      <c r="A15" s="576" t="s">
        <v>264</v>
      </c>
      <c r="B15" s="577">
        <v>8.8000000000000007</v>
      </c>
      <c r="C15" s="577">
        <v>8.6999999999999993</v>
      </c>
      <c r="D15" s="577">
        <v>8.6</v>
      </c>
      <c r="E15" s="577">
        <v>8.4</v>
      </c>
      <c r="F15" s="577">
        <v>8.1</v>
      </c>
      <c r="G15" s="577">
        <v>8.1</v>
      </c>
      <c r="H15" s="577">
        <v>8.6999999999999993</v>
      </c>
      <c r="I15" s="577">
        <v>8.6999999999999993</v>
      </c>
      <c r="J15" s="577">
        <v>8.6</v>
      </c>
      <c r="K15" s="577">
        <v>8.6</v>
      </c>
      <c r="L15" s="577">
        <v>8.5</v>
      </c>
      <c r="M15" s="577">
        <v>8.6</v>
      </c>
      <c r="N15" s="577">
        <v>8.8000000000000007</v>
      </c>
      <c r="O15" s="577">
        <v>8.6999999999999993</v>
      </c>
      <c r="P15" s="577">
        <v>8.6</v>
      </c>
      <c r="Q15" s="577">
        <v>8.4</v>
      </c>
      <c r="R15" s="577">
        <v>8.1</v>
      </c>
      <c r="S15" s="577">
        <v>8.1</v>
      </c>
      <c r="T15" s="577">
        <v>8.6999999999999993</v>
      </c>
      <c r="U15" s="577">
        <v>8.6999999999999993</v>
      </c>
      <c r="V15" s="577">
        <v>8.6</v>
      </c>
      <c r="W15" s="577">
        <v>8.6</v>
      </c>
      <c r="X15" s="577">
        <v>8.5</v>
      </c>
      <c r="Y15" s="578">
        <v>8.6</v>
      </c>
      <c r="Z15" s="579">
        <v>8.8000000000000007</v>
      </c>
      <c r="AA15" s="577">
        <v>8.8000000000000007</v>
      </c>
      <c r="AB15" s="577">
        <v>8.6999999999999993</v>
      </c>
      <c r="AC15" s="577">
        <v>8.6</v>
      </c>
      <c r="AD15" s="577">
        <v>8.3000000000000007</v>
      </c>
      <c r="AE15" s="577">
        <v>8.1999999999999993</v>
      </c>
      <c r="AF15" s="577">
        <v>8.4</v>
      </c>
      <c r="AG15" s="577">
        <v>8.1999999999999993</v>
      </c>
      <c r="AH15" s="577">
        <v>8</v>
      </c>
      <c r="AI15" s="577">
        <v>7.7</v>
      </c>
      <c r="AJ15" s="577">
        <v>7.7</v>
      </c>
      <c r="AK15" s="580">
        <v>7.8</v>
      </c>
      <c r="AL15" s="577">
        <v>8.6</v>
      </c>
      <c r="AM15" s="577">
        <v>8.3000000000000007</v>
      </c>
      <c r="AN15" s="577">
        <v>8.1999999999999993</v>
      </c>
      <c r="AO15" s="577">
        <v>8.1</v>
      </c>
      <c r="AP15" s="577">
        <v>7.9</v>
      </c>
      <c r="AQ15" s="577">
        <v>7.8</v>
      </c>
      <c r="AR15" s="577">
        <v>8</v>
      </c>
      <c r="AS15" s="577">
        <v>8</v>
      </c>
      <c r="AT15" s="577">
        <v>7.7</v>
      </c>
      <c r="AU15" s="577">
        <v>7.6</v>
      </c>
      <c r="AV15" s="577">
        <v>7.6</v>
      </c>
      <c r="AW15" s="580">
        <v>7.8</v>
      </c>
    </row>
    <row r="16" spans="1:49" s="427" customFormat="1" ht="26.25" customHeight="1">
      <c r="A16" s="576" t="s">
        <v>267</v>
      </c>
      <c r="B16" s="577">
        <v>10.9</v>
      </c>
      <c r="C16" s="577">
        <v>11</v>
      </c>
      <c r="D16" s="577">
        <v>10.5</v>
      </c>
      <c r="E16" s="577">
        <v>9.6999999999999993</v>
      </c>
      <c r="F16" s="577">
        <v>9.1999999999999993</v>
      </c>
      <c r="G16" s="577">
        <v>9</v>
      </c>
      <c r="H16" s="577">
        <v>9.3000000000000007</v>
      </c>
      <c r="I16" s="577">
        <v>9.3000000000000007</v>
      </c>
      <c r="J16" s="577">
        <v>9.1999999999999993</v>
      </c>
      <c r="K16" s="577">
        <v>9.5</v>
      </c>
      <c r="L16" s="577">
        <v>9.5</v>
      </c>
      <c r="M16" s="577">
        <v>9.6999999999999993</v>
      </c>
      <c r="N16" s="577">
        <v>10.9</v>
      </c>
      <c r="O16" s="577">
        <v>11</v>
      </c>
      <c r="P16" s="577">
        <v>10.5</v>
      </c>
      <c r="Q16" s="577">
        <v>9.6999999999999993</v>
      </c>
      <c r="R16" s="577">
        <v>9.1999999999999993</v>
      </c>
      <c r="S16" s="577">
        <v>9</v>
      </c>
      <c r="T16" s="577">
        <v>9.3000000000000007</v>
      </c>
      <c r="U16" s="577">
        <v>9.3000000000000007</v>
      </c>
      <c r="V16" s="577">
        <v>9.1999999999999993</v>
      </c>
      <c r="W16" s="577">
        <v>9.5</v>
      </c>
      <c r="X16" s="577">
        <v>9.5</v>
      </c>
      <c r="Y16" s="578">
        <v>9.6999999999999993</v>
      </c>
      <c r="Z16" s="579">
        <v>9.9</v>
      </c>
      <c r="AA16" s="577">
        <v>9.8000000000000007</v>
      </c>
      <c r="AB16" s="577">
        <v>9.6</v>
      </c>
      <c r="AC16" s="577">
        <v>9.4</v>
      </c>
      <c r="AD16" s="577">
        <v>9.1999999999999993</v>
      </c>
      <c r="AE16" s="577">
        <v>9</v>
      </c>
      <c r="AF16" s="577">
        <v>8.8000000000000007</v>
      </c>
      <c r="AG16" s="577">
        <v>8.6</v>
      </c>
      <c r="AH16" s="577">
        <v>8.3000000000000007</v>
      </c>
      <c r="AI16" s="577">
        <v>8.6</v>
      </c>
      <c r="AJ16" s="577">
        <v>8.6</v>
      </c>
      <c r="AK16" s="580">
        <v>9.1</v>
      </c>
      <c r="AL16" s="577">
        <v>9.1</v>
      </c>
      <c r="AM16" s="577">
        <v>9</v>
      </c>
      <c r="AN16" s="577">
        <v>8.6</v>
      </c>
      <c r="AO16" s="577">
        <v>8</v>
      </c>
      <c r="AP16" s="577">
        <v>7.8</v>
      </c>
      <c r="AQ16" s="577">
        <v>7.5</v>
      </c>
      <c r="AR16" s="577">
        <v>7.5</v>
      </c>
      <c r="AS16" s="577">
        <v>7.4</v>
      </c>
      <c r="AT16" s="577">
        <v>7.2</v>
      </c>
      <c r="AU16" s="577">
        <v>7.5</v>
      </c>
      <c r="AV16" s="577">
        <v>7.5</v>
      </c>
      <c r="AW16" s="580">
        <v>7.8</v>
      </c>
    </row>
    <row r="17" spans="1:49" s="427" customFormat="1" ht="26.25" customHeight="1">
      <c r="A17" s="576" t="s">
        <v>270</v>
      </c>
      <c r="B17" s="577">
        <v>8.5</v>
      </c>
      <c r="C17" s="577">
        <v>9.1</v>
      </c>
      <c r="D17" s="577">
        <v>9.5</v>
      </c>
      <c r="E17" s="577">
        <v>9</v>
      </c>
      <c r="F17" s="577">
        <v>10.7</v>
      </c>
      <c r="G17" s="577">
        <v>9.1999999999999993</v>
      </c>
      <c r="H17" s="577">
        <v>7</v>
      </c>
      <c r="I17" s="577">
        <v>7.4</v>
      </c>
      <c r="J17" s="577">
        <v>8.1999999999999993</v>
      </c>
      <c r="K17" s="577">
        <v>8.3000000000000007</v>
      </c>
      <c r="L17" s="577">
        <v>8.1999999999999993</v>
      </c>
      <c r="M17" s="577">
        <v>8.8000000000000007</v>
      </c>
      <c r="N17" s="577">
        <v>8.5</v>
      </c>
      <c r="O17" s="577">
        <v>9.1</v>
      </c>
      <c r="P17" s="577">
        <v>9.5</v>
      </c>
      <c r="Q17" s="577">
        <v>9</v>
      </c>
      <c r="R17" s="577">
        <v>10.7</v>
      </c>
      <c r="S17" s="577">
        <v>9.1999999999999993</v>
      </c>
      <c r="T17" s="577">
        <v>7</v>
      </c>
      <c r="U17" s="577">
        <v>7.4</v>
      </c>
      <c r="V17" s="577">
        <v>8.1999999999999993</v>
      </c>
      <c r="W17" s="577">
        <v>8.3000000000000007</v>
      </c>
      <c r="X17" s="577">
        <v>8.1999999999999993</v>
      </c>
      <c r="Y17" s="578">
        <v>8.8000000000000007</v>
      </c>
      <c r="Z17" s="579">
        <v>8.8000000000000007</v>
      </c>
      <c r="AA17" s="577">
        <v>10.1</v>
      </c>
      <c r="AB17" s="577">
        <v>10.3</v>
      </c>
      <c r="AC17" s="577">
        <v>10.3</v>
      </c>
      <c r="AD17" s="577">
        <v>11.8</v>
      </c>
      <c r="AE17" s="577">
        <v>10</v>
      </c>
      <c r="AF17" s="577">
        <v>8.4</v>
      </c>
      <c r="AG17" s="577">
        <v>8.3000000000000007</v>
      </c>
      <c r="AH17" s="577">
        <v>8.4</v>
      </c>
      <c r="AI17" s="577">
        <v>8.6999999999999993</v>
      </c>
      <c r="AJ17" s="577">
        <v>8.1999999999999993</v>
      </c>
      <c r="AK17" s="580">
        <v>9.1999999999999993</v>
      </c>
      <c r="AL17" s="577">
        <v>9.3000000000000007</v>
      </c>
      <c r="AM17" s="577">
        <v>9.4</v>
      </c>
      <c r="AN17" s="577">
        <v>10.1</v>
      </c>
      <c r="AO17" s="577">
        <v>9.8000000000000007</v>
      </c>
      <c r="AP17" s="577">
        <v>10.8</v>
      </c>
      <c r="AQ17" s="577">
        <v>9.3000000000000007</v>
      </c>
      <c r="AR17" s="577">
        <v>7.8</v>
      </c>
      <c r="AS17" s="577">
        <v>7.2</v>
      </c>
      <c r="AT17" s="577">
        <v>7.7</v>
      </c>
      <c r="AU17" s="577">
        <v>8.1</v>
      </c>
      <c r="AV17" s="577">
        <v>8.1</v>
      </c>
      <c r="AW17" s="580">
        <v>7.9</v>
      </c>
    </row>
    <row r="18" spans="1:49" s="427" customFormat="1" ht="26.25" customHeight="1">
      <c r="A18" s="586" t="s">
        <v>570</v>
      </c>
      <c r="B18" s="587">
        <v>11.1</v>
      </c>
      <c r="C18" s="587">
        <v>11.1</v>
      </c>
      <c r="D18" s="587">
        <v>10.8</v>
      </c>
      <c r="E18" s="587">
        <v>10.4</v>
      </c>
      <c r="F18" s="587">
        <v>10.199999999999999</v>
      </c>
      <c r="G18" s="587">
        <v>9.8000000000000007</v>
      </c>
      <c r="H18" s="587">
        <v>9.6999999999999993</v>
      </c>
      <c r="I18" s="587">
        <v>9.6999999999999993</v>
      </c>
      <c r="J18" s="587">
        <v>9.9</v>
      </c>
      <c r="K18" s="587">
        <v>10</v>
      </c>
      <c r="L18" s="587">
        <v>10.199999999999999</v>
      </c>
      <c r="M18" s="587">
        <v>9.8000000000000007</v>
      </c>
      <c r="N18" s="587">
        <v>11.1</v>
      </c>
      <c r="O18" s="587">
        <v>11.1</v>
      </c>
      <c r="P18" s="587">
        <v>10.8</v>
      </c>
      <c r="Q18" s="587">
        <v>10.4</v>
      </c>
      <c r="R18" s="587">
        <v>10.199999999999999</v>
      </c>
      <c r="S18" s="587">
        <v>9.8000000000000007</v>
      </c>
      <c r="T18" s="587">
        <v>9.6999999999999993</v>
      </c>
      <c r="U18" s="587">
        <v>9.6999999999999993</v>
      </c>
      <c r="V18" s="587">
        <v>9.9</v>
      </c>
      <c r="W18" s="587">
        <v>10</v>
      </c>
      <c r="X18" s="587">
        <v>10.199999999999999</v>
      </c>
      <c r="Y18" s="588">
        <v>9.8000000000000007</v>
      </c>
      <c r="Z18" s="589">
        <v>10.199999999999999</v>
      </c>
      <c r="AA18" s="587">
        <v>10.199999999999999</v>
      </c>
      <c r="AB18" s="587">
        <v>10</v>
      </c>
      <c r="AC18" s="587">
        <v>9.6999999999999993</v>
      </c>
      <c r="AD18" s="587">
        <v>9.5</v>
      </c>
      <c r="AE18" s="587">
        <v>9.3000000000000007</v>
      </c>
      <c r="AF18" s="587">
        <v>9</v>
      </c>
      <c r="AG18" s="587">
        <v>8.9</v>
      </c>
      <c r="AH18" s="587">
        <v>9</v>
      </c>
      <c r="AI18" s="587">
        <v>9.1</v>
      </c>
      <c r="AJ18" s="587">
        <v>9.1</v>
      </c>
      <c r="AK18" s="590">
        <v>9.1</v>
      </c>
      <c r="AL18" s="587">
        <v>9.1999999999999993</v>
      </c>
      <c r="AM18" s="587">
        <v>9.3000000000000007</v>
      </c>
      <c r="AN18" s="587">
        <v>9.1</v>
      </c>
      <c r="AO18" s="587">
        <v>8.6999999999999993</v>
      </c>
      <c r="AP18" s="587">
        <v>8.6</v>
      </c>
      <c r="AQ18" s="587">
        <v>8.4</v>
      </c>
      <c r="AR18" s="587">
        <v>8.1999999999999993</v>
      </c>
      <c r="AS18" s="587">
        <v>8.1999999999999993</v>
      </c>
      <c r="AT18" s="587">
        <v>8.1999999999999993</v>
      </c>
      <c r="AU18" s="587">
        <v>8.3000000000000007</v>
      </c>
      <c r="AV18" s="587">
        <v>8.3000000000000007</v>
      </c>
      <c r="AW18" s="590">
        <v>8.1</v>
      </c>
    </row>
    <row r="19" spans="1:49" s="427" customFormat="1" ht="26.25" customHeight="1">
      <c r="A19" s="576" t="s">
        <v>265</v>
      </c>
      <c r="B19" s="577">
        <v>12.6</v>
      </c>
      <c r="C19" s="577">
        <v>12.6</v>
      </c>
      <c r="D19" s="577">
        <v>12.2</v>
      </c>
      <c r="E19" s="577">
        <v>11.6</v>
      </c>
      <c r="F19" s="577">
        <v>11.3</v>
      </c>
      <c r="G19" s="577">
        <v>10.8</v>
      </c>
      <c r="H19" s="577">
        <v>9.6</v>
      </c>
      <c r="I19" s="577">
        <v>9.1999999999999993</v>
      </c>
      <c r="J19" s="577">
        <v>8.6</v>
      </c>
      <c r="K19" s="577">
        <v>9.1999999999999993</v>
      </c>
      <c r="L19" s="577">
        <v>10.1</v>
      </c>
      <c r="M19" s="577">
        <v>10.9</v>
      </c>
      <c r="N19" s="577">
        <v>12.6</v>
      </c>
      <c r="O19" s="577">
        <v>12.6</v>
      </c>
      <c r="P19" s="577">
        <v>12.2</v>
      </c>
      <c r="Q19" s="577">
        <v>11.6</v>
      </c>
      <c r="R19" s="577">
        <v>11.3</v>
      </c>
      <c r="S19" s="577">
        <v>10.8</v>
      </c>
      <c r="T19" s="577">
        <v>9.6</v>
      </c>
      <c r="U19" s="577">
        <v>9.1999999999999993</v>
      </c>
      <c r="V19" s="577">
        <v>8.6</v>
      </c>
      <c r="W19" s="577">
        <v>9.1999999999999993</v>
      </c>
      <c r="X19" s="577">
        <v>10.1</v>
      </c>
      <c r="Y19" s="578">
        <v>10.9</v>
      </c>
      <c r="Z19" s="579">
        <v>10.3</v>
      </c>
      <c r="AA19" s="577">
        <v>10</v>
      </c>
      <c r="AB19" s="577">
        <v>9.6</v>
      </c>
      <c r="AC19" s="577">
        <v>9.6</v>
      </c>
      <c r="AD19" s="577">
        <v>9.1999999999999993</v>
      </c>
      <c r="AE19" s="577">
        <v>9.4</v>
      </c>
      <c r="AF19" s="577">
        <v>8.6</v>
      </c>
      <c r="AG19" s="577">
        <v>8.3000000000000007</v>
      </c>
      <c r="AH19" s="577">
        <v>8.1</v>
      </c>
      <c r="AI19" s="577">
        <v>8.4</v>
      </c>
      <c r="AJ19" s="577">
        <v>8.6999999999999993</v>
      </c>
      <c r="AK19" s="580">
        <v>9.4</v>
      </c>
      <c r="AL19" s="577">
        <v>8.6999999999999993</v>
      </c>
      <c r="AM19" s="577">
        <v>8.3000000000000007</v>
      </c>
      <c r="AN19" s="577">
        <v>8.1</v>
      </c>
      <c r="AO19" s="577">
        <v>7.9</v>
      </c>
      <c r="AP19" s="577">
        <v>8.1</v>
      </c>
      <c r="AQ19" s="577">
        <v>8.1</v>
      </c>
      <c r="AR19" s="577">
        <v>7.8</v>
      </c>
      <c r="AS19" s="577">
        <v>7.5</v>
      </c>
      <c r="AT19" s="577">
        <v>7.3</v>
      </c>
      <c r="AU19" s="577">
        <v>7.5</v>
      </c>
      <c r="AV19" s="577">
        <v>7.9</v>
      </c>
      <c r="AW19" s="580">
        <v>8.8000000000000007</v>
      </c>
    </row>
    <row r="20" spans="1:49" s="427" customFormat="1" ht="26.25" customHeight="1">
      <c r="A20" s="576" t="s">
        <v>272</v>
      </c>
      <c r="B20" s="577">
        <v>14.3</v>
      </c>
      <c r="C20" s="577">
        <v>14.2</v>
      </c>
      <c r="D20" s="577">
        <v>13.9</v>
      </c>
      <c r="E20" s="577">
        <v>13.4</v>
      </c>
      <c r="F20" s="577">
        <v>13.1</v>
      </c>
      <c r="G20" s="577">
        <v>13</v>
      </c>
      <c r="H20" s="577">
        <v>13</v>
      </c>
      <c r="I20" s="577">
        <v>12.9</v>
      </c>
      <c r="J20" s="577">
        <v>12.8</v>
      </c>
      <c r="K20" s="577">
        <v>12.7</v>
      </c>
      <c r="L20" s="577">
        <v>12.6</v>
      </c>
      <c r="M20" s="577">
        <v>12.6</v>
      </c>
      <c r="N20" s="577">
        <v>14.3</v>
      </c>
      <c r="O20" s="577">
        <v>14.2</v>
      </c>
      <c r="P20" s="577">
        <v>13.9</v>
      </c>
      <c r="Q20" s="577">
        <v>13.4</v>
      </c>
      <c r="R20" s="577">
        <v>13.1</v>
      </c>
      <c r="S20" s="577">
        <v>13</v>
      </c>
      <c r="T20" s="577">
        <v>13</v>
      </c>
      <c r="U20" s="577">
        <v>12.9</v>
      </c>
      <c r="V20" s="577">
        <v>12.8</v>
      </c>
      <c r="W20" s="577">
        <v>12.7</v>
      </c>
      <c r="X20" s="577">
        <v>12.6</v>
      </c>
      <c r="Y20" s="578">
        <v>12.6</v>
      </c>
      <c r="Z20" s="579">
        <v>12.7</v>
      </c>
      <c r="AA20" s="577">
        <v>12.5</v>
      </c>
      <c r="AB20" s="577">
        <v>12.1</v>
      </c>
      <c r="AC20" s="577">
        <v>11.5</v>
      </c>
      <c r="AD20" s="577">
        <v>11.1</v>
      </c>
      <c r="AE20" s="577">
        <v>11.1</v>
      </c>
      <c r="AF20" s="577">
        <v>11.3</v>
      </c>
      <c r="AG20" s="577">
        <v>11.2</v>
      </c>
      <c r="AH20" s="577">
        <v>11.4</v>
      </c>
      <c r="AI20" s="577">
        <v>11.2</v>
      </c>
      <c r="AJ20" s="577">
        <v>10.9</v>
      </c>
      <c r="AK20" s="580">
        <v>10.8</v>
      </c>
      <c r="AL20" s="577">
        <v>10.6</v>
      </c>
      <c r="AM20" s="577">
        <v>10.4</v>
      </c>
      <c r="AN20" s="577">
        <v>10.1</v>
      </c>
      <c r="AO20" s="577">
        <v>9.8000000000000007</v>
      </c>
      <c r="AP20" s="577">
        <v>9.6</v>
      </c>
      <c r="AQ20" s="577">
        <v>9.5</v>
      </c>
      <c r="AR20" s="577">
        <v>9.5</v>
      </c>
      <c r="AS20" s="577">
        <v>9.5</v>
      </c>
      <c r="AT20" s="577">
        <v>9.5</v>
      </c>
      <c r="AU20" s="577">
        <v>9.3000000000000007</v>
      </c>
      <c r="AV20" s="577">
        <v>9</v>
      </c>
      <c r="AW20" s="580">
        <v>8.9</v>
      </c>
    </row>
    <row r="21" spans="1:49" s="427" customFormat="1" ht="26.25" customHeight="1">
      <c r="A21" s="576" t="s">
        <v>269</v>
      </c>
      <c r="B21" s="577">
        <v>10.8</v>
      </c>
      <c r="C21" s="577">
        <v>10.7</v>
      </c>
      <c r="D21" s="577">
        <v>10.4</v>
      </c>
      <c r="E21" s="577">
        <v>10.1</v>
      </c>
      <c r="F21" s="577">
        <v>9.9</v>
      </c>
      <c r="G21" s="577">
        <v>9.6</v>
      </c>
      <c r="H21" s="577">
        <v>9.5</v>
      </c>
      <c r="I21" s="577">
        <v>10</v>
      </c>
      <c r="J21" s="577">
        <v>10.1</v>
      </c>
      <c r="K21" s="577">
        <v>10.6</v>
      </c>
      <c r="L21" s="577">
        <v>11</v>
      </c>
      <c r="M21" s="577">
        <v>10.9</v>
      </c>
      <c r="N21" s="577">
        <v>10.8</v>
      </c>
      <c r="O21" s="577">
        <v>10.7</v>
      </c>
      <c r="P21" s="577">
        <v>10.4</v>
      </c>
      <c r="Q21" s="577">
        <v>10.1</v>
      </c>
      <c r="R21" s="577">
        <v>9.9</v>
      </c>
      <c r="S21" s="577">
        <v>9.6</v>
      </c>
      <c r="T21" s="577">
        <v>9.5</v>
      </c>
      <c r="U21" s="577">
        <v>10</v>
      </c>
      <c r="V21" s="577">
        <v>10.1</v>
      </c>
      <c r="W21" s="577">
        <v>10.6</v>
      </c>
      <c r="X21" s="577">
        <v>11</v>
      </c>
      <c r="Y21" s="578">
        <v>10.9</v>
      </c>
      <c r="Z21" s="579">
        <v>11.1</v>
      </c>
      <c r="AA21" s="577">
        <v>10.9</v>
      </c>
      <c r="AB21" s="577">
        <v>10.6</v>
      </c>
      <c r="AC21" s="577">
        <v>10.3</v>
      </c>
      <c r="AD21" s="577">
        <v>10.199999999999999</v>
      </c>
      <c r="AE21" s="577">
        <v>9.8000000000000007</v>
      </c>
      <c r="AF21" s="577">
        <v>9.8000000000000007</v>
      </c>
      <c r="AG21" s="577">
        <v>10.3</v>
      </c>
      <c r="AH21" s="577">
        <v>10.1</v>
      </c>
      <c r="AI21" s="577">
        <v>10.4</v>
      </c>
      <c r="AJ21" s="577">
        <v>10.6</v>
      </c>
      <c r="AK21" s="580">
        <v>10.5</v>
      </c>
      <c r="AL21" s="577">
        <v>10.9</v>
      </c>
      <c r="AM21" s="577">
        <v>10.8</v>
      </c>
      <c r="AN21" s="577">
        <v>10.3</v>
      </c>
      <c r="AO21" s="577">
        <v>9.9</v>
      </c>
      <c r="AP21" s="577">
        <v>9.6</v>
      </c>
      <c r="AQ21" s="577">
        <v>9.3000000000000007</v>
      </c>
      <c r="AR21" s="577">
        <v>9.3000000000000007</v>
      </c>
      <c r="AS21" s="577">
        <v>9.9</v>
      </c>
      <c r="AT21" s="577">
        <v>9.5</v>
      </c>
      <c r="AU21" s="577">
        <v>9.8000000000000007</v>
      </c>
      <c r="AV21" s="577">
        <v>10</v>
      </c>
      <c r="AW21" s="580">
        <v>9.9</v>
      </c>
    </row>
    <row r="22" spans="1:49" s="427" customFormat="1" ht="26.25" customHeight="1">
      <c r="A22" s="576" t="s">
        <v>280</v>
      </c>
      <c r="B22" s="577">
        <v>11.7</v>
      </c>
      <c r="C22" s="577">
        <v>12</v>
      </c>
      <c r="D22" s="577">
        <v>11.9</v>
      </c>
      <c r="E22" s="577">
        <v>11.3</v>
      </c>
      <c r="F22" s="577">
        <v>10.5</v>
      </c>
      <c r="G22" s="577">
        <v>10.199999999999999</v>
      </c>
      <c r="H22" s="577">
        <v>10.5</v>
      </c>
      <c r="I22" s="577">
        <v>10.7</v>
      </c>
      <c r="J22" s="577">
        <v>10.6</v>
      </c>
      <c r="K22" s="577">
        <v>10.4</v>
      </c>
      <c r="L22" s="577">
        <v>10.3</v>
      </c>
      <c r="M22" s="577">
        <v>10.1</v>
      </c>
      <c r="N22" s="577">
        <v>11.7</v>
      </c>
      <c r="O22" s="577">
        <v>12</v>
      </c>
      <c r="P22" s="577">
        <v>11.9</v>
      </c>
      <c r="Q22" s="577">
        <v>11.3</v>
      </c>
      <c r="R22" s="577">
        <v>10.5</v>
      </c>
      <c r="S22" s="577">
        <v>10.199999999999999</v>
      </c>
      <c r="T22" s="577">
        <v>10.5</v>
      </c>
      <c r="U22" s="577">
        <v>10.7</v>
      </c>
      <c r="V22" s="577">
        <v>10.6</v>
      </c>
      <c r="W22" s="577">
        <v>10.4</v>
      </c>
      <c r="X22" s="577">
        <v>10.3</v>
      </c>
      <c r="Y22" s="578">
        <v>10.1</v>
      </c>
      <c r="Z22" s="579">
        <v>9.9</v>
      </c>
      <c r="AA22" s="577">
        <v>10.3</v>
      </c>
      <c r="AB22" s="577">
        <v>10.5</v>
      </c>
      <c r="AC22" s="577">
        <v>9.9</v>
      </c>
      <c r="AD22" s="577">
        <v>9.6999999999999993</v>
      </c>
      <c r="AE22" s="577">
        <v>9.6999999999999993</v>
      </c>
      <c r="AF22" s="577">
        <v>9.8000000000000007</v>
      </c>
      <c r="AG22" s="577">
        <v>9.6999999999999993</v>
      </c>
      <c r="AH22" s="577">
        <v>9.6</v>
      </c>
      <c r="AI22" s="577">
        <v>9.6</v>
      </c>
      <c r="AJ22" s="577">
        <v>9.8000000000000007</v>
      </c>
      <c r="AK22" s="580">
        <v>10.1</v>
      </c>
      <c r="AL22" s="577">
        <v>10.3</v>
      </c>
      <c r="AM22" s="577">
        <v>10.3</v>
      </c>
      <c r="AN22" s="577">
        <v>10.1</v>
      </c>
      <c r="AO22" s="577">
        <v>9.6999999999999993</v>
      </c>
      <c r="AP22" s="577">
        <v>9.4</v>
      </c>
      <c r="AQ22" s="577">
        <v>9.4</v>
      </c>
      <c r="AR22" s="577">
        <v>9.6</v>
      </c>
      <c r="AS22" s="577">
        <v>9.5</v>
      </c>
      <c r="AT22" s="577">
        <v>9.5</v>
      </c>
      <c r="AU22" s="577">
        <v>9.4</v>
      </c>
      <c r="AV22" s="577">
        <v>9.5</v>
      </c>
      <c r="AW22" s="580">
        <v>9.9</v>
      </c>
    </row>
    <row r="23" spans="1:49" s="427" customFormat="1" ht="26.25" customHeight="1">
      <c r="A23" s="576" t="s">
        <v>274</v>
      </c>
      <c r="B23" s="577">
        <v>15.3</v>
      </c>
      <c r="C23" s="577">
        <v>15.3</v>
      </c>
      <c r="D23" s="577">
        <v>15</v>
      </c>
      <c r="E23" s="577">
        <v>14.6</v>
      </c>
      <c r="F23" s="577">
        <v>14.1</v>
      </c>
      <c r="G23" s="577">
        <v>13.8</v>
      </c>
      <c r="H23" s="577">
        <v>13.7</v>
      </c>
      <c r="I23" s="577">
        <v>13.3</v>
      </c>
      <c r="J23" s="577">
        <v>13.3</v>
      </c>
      <c r="K23" s="577">
        <v>13.6</v>
      </c>
      <c r="L23" s="577">
        <v>13.6</v>
      </c>
      <c r="M23" s="577">
        <v>13.9</v>
      </c>
      <c r="N23" s="577">
        <v>15.3</v>
      </c>
      <c r="O23" s="577">
        <v>15.3</v>
      </c>
      <c r="P23" s="577">
        <v>15</v>
      </c>
      <c r="Q23" s="577">
        <v>14.6</v>
      </c>
      <c r="R23" s="577">
        <v>14.1</v>
      </c>
      <c r="S23" s="577">
        <v>13.8</v>
      </c>
      <c r="T23" s="577">
        <v>13.7</v>
      </c>
      <c r="U23" s="577">
        <v>13.3</v>
      </c>
      <c r="V23" s="577">
        <v>13.3</v>
      </c>
      <c r="W23" s="577">
        <v>13.6</v>
      </c>
      <c r="X23" s="577">
        <v>13.6</v>
      </c>
      <c r="Y23" s="578">
        <v>13.9</v>
      </c>
      <c r="Z23" s="579">
        <v>14.1</v>
      </c>
      <c r="AA23" s="577">
        <v>13.9</v>
      </c>
      <c r="AB23" s="577">
        <v>13.4</v>
      </c>
      <c r="AC23" s="577">
        <v>12.9</v>
      </c>
      <c r="AD23" s="577">
        <v>12.1</v>
      </c>
      <c r="AE23" s="577">
        <v>11.9</v>
      </c>
      <c r="AF23" s="577">
        <v>11.8</v>
      </c>
      <c r="AG23" s="577">
        <v>12.1</v>
      </c>
      <c r="AH23" s="577">
        <v>12.4</v>
      </c>
      <c r="AI23" s="577">
        <v>12.5</v>
      </c>
      <c r="AJ23" s="577">
        <v>12.4</v>
      </c>
      <c r="AK23" s="580">
        <v>12.4</v>
      </c>
      <c r="AL23" s="577">
        <v>12.4</v>
      </c>
      <c r="AM23" s="577">
        <v>12.6</v>
      </c>
      <c r="AN23" s="577">
        <v>12.2</v>
      </c>
      <c r="AO23" s="577">
        <v>11.6</v>
      </c>
      <c r="AP23" s="577">
        <v>11</v>
      </c>
      <c r="AQ23" s="577">
        <v>10.6</v>
      </c>
      <c r="AR23" s="577">
        <v>10.5</v>
      </c>
      <c r="AS23" s="577">
        <v>10.7</v>
      </c>
      <c r="AT23" s="577">
        <v>10.8</v>
      </c>
      <c r="AU23" s="577">
        <v>10.7</v>
      </c>
      <c r="AV23" s="577">
        <v>10.6</v>
      </c>
      <c r="AW23" s="580">
        <v>10.4</v>
      </c>
    </row>
    <row r="24" spans="1:49" s="427" customFormat="1" ht="26.25" customHeight="1">
      <c r="A24" s="576" t="s">
        <v>273</v>
      </c>
      <c r="B24" s="577">
        <v>13.7</v>
      </c>
      <c r="C24" s="577">
        <v>13.8</v>
      </c>
      <c r="D24" s="577">
        <v>13.1</v>
      </c>
      <c r="E24" s="577">
        <v>12.7</v>
      </c>
      <c r="F24" s="577">
        <v>12.6</v>
      </c>
      <c r="G24" s="577">
        <v>11.1</v>
      </c>
      <c r="H24" s="577">
        <v>11.8</v>
      </c>
      <c r="I24" s="577">
        <v>10.8</v>
      </c>
      <c r="J24" s="577">
        <v>12.5</v>
      </c>
      <c r="K24" s="577">
        <v>13.4</v>
      </c>
      <c r="L24" s="577">
        <v>14.3</v>
      </c>
      <c r="M24" s="577">
        <v>12</v>
      </c>
      <c r="N24" s="577">
        <v>13.7</v>
      </c>
      <c r="O24" s="577">
        <v>13.8</v>
      </c>
      <c r="P24" s="577">
        <v>13.1</v>
      </c>
      <c r="Q24" s="577">
        <v>12.7</v>
      </c>
      <c r="R24" s="577">
        <v>12.6</v>
      </c>
      <c r="S24" s="577">
        <v>11.1</v>
      </c>
      <c r="T24" s="577">
        <v>11.8</v>
      </c>
      <c r="U24" s="577">
        <v>10.8</v>
      </c>
      <c r="V24" s="577">
        <v>12.5</v>
      </c>
      <c r="W24" s="577">
        <v>13.4</v>
      </c>
      <c r="X24" s="577">
        <v>14.3</v>
      </c>
      <c r="Y24" s="578">
        <v>12</v>
      </c>
      <c r="Z24" s="579">
        <v>12.8</v>
      </c>
      <c r="AA24" s="577">
        <v>13</v>
      </c>
      <c r="AB24" s="577">
        <v>13.1</v>
      </c>
      <c r="AC24" s="577">
        <v>12.1</v>
      </c>
      <c r="AD24" s="577">
        <v>12.3</v>
      </c>
      <c r="AE24" s="577">
        <v>12</v>
      </c>
      <c r="AF24" s="577">
        <v>10.6</v>
      </c>
      <c r="AG24" s="577">
        <v>9.9</v>
      </c>
      <c r="AH24" s="577">
        <v>11.2</v>
      </c>
      <c r="AI24" s="577">
        <v>12</v>
      </c>
      <c r="AJ24" s="577">
        <v>12.1</v>
      </c>
      <c r="AK24" s="580">
        <v>11.6</v>
      </c>
      <c r="AL24" s="577">
        <v>12</v>
      </c>
      <c r="AM24" s="577">
        <v>12.3</v>
      </c>
      <c r="AN24" s="577">
        <v>12.1</v>
      </c>
      <c r="AO24" s="577">
        <v>11.8</v>
      </c>
      <c r="AP24" s="577">
        <v>11.5</v>
      </c>
      <c r="AQ24" s="577">
        <v>11.4</v>
      </c>
      <c r="AR24" s="577">
        <v>10.7</v>
      </c>
      <c r="AS24" s="577">
        <v>10.1</v>
      </c>
      <c r="AT24" s="577">
        <v>11.7</v>
      </c>
      <c r="AU24" s="577">
        <v>12</v>
      </c>
      <c r="AV24" s="577">
        <v>12.6</v>
      </c>
      <c r="AW24" s="580">
        <v>12</v>
      </c>
    </row>
    <row r="25" spans="1:49" s="427" customFormat="1" ht="26.25" customHeight="1">
      <c r="A25" s="576" t="s">
        <v>275</v>
      </c>
      <c r="B25" s="577">
        <v>18.600000000000001</v>
      </c>
      <c r="C25" s="577">
        <v>18.899999999999999</v>
      </c>
      <c r="D25" s="577">
        <v>18.600000000000001</v>
      </c>
      <c r="E25" s="577">
        <v>17.600000000000001</v>
      </c>
      <c r="F25" s="577">
        <v>16.5</v>
      </c>
      <c r="G25" s="577">
        <v>15.7</v>
      </c>
      <c r="H25" s="577">
        <v>15.4</v>
      </c>
      <c r="I25" s="577">
        <v>15.5</v>
      </c>
      <c r="J25" s="577">
        <v>16.2</v>
      </c>
      <c r="K25" s="577">
        <v>17.899999999999999</v>
      </c>
      <c r="L25" s="577">
        <v>18.5</v>
      </c>
      <c r="M25" s="577">
        <v>18.7</v>
      </c>
      <c r="N25" s="577">
        <v>18.600000000000001</v>
      </c>
      <c r="O25" s="577">
        <v>18.899999999999999</v>
      </c>
      <c r="P25" s="577">
        <v>18.600000000000001</v>
      </c>
      <c r="Q25" s="577">
        <v>17.600000000000001</v>
      </c>
      <c r="R25" s="577">
        <v>16.5</v>
      </c>
      <c r="S25" s="577">
        <v>15.7</v>
      </c>
      <c r="T25" s="577">
        <v>15.4</v>
      </c>
      <c r="U25" s="577">
        <v>15.5</v>
      </c>
      <c r="V25" s="577">
        <v>16.2</v>
      </c>
      <c r="W25" s="577">
        <v>17.899999999999999</v>
      </c>
      <c r="X25" s="577">
        <v>18.5</v>
      </c>
      <c r="Y25" s="578">
        <v>18.7</v>
      </c>
      <c r="Z25" s="579">
        <v>18.600000000000001</v>
      </c>
      <c r="AA25" s="577">
        <v>18.2</v>
      </c>
      <c r="AB25" s="577">
        <v>17.5</v>
      </c>
      <c r="AC25" s="577">
        <v>16.399999999999999</v>
      </c>
      <c r="AD25" s="577">
        <v>15.4</v>
      </c>
      <c r="AE25" s="577">
        <v>14.9</v>
      </c>
      <c r="AF25" s="577">
        <v>15.2</v>
      </c>
      <c r="AG25" s="577">
        <v>15.4</v>
      </c>
      <c r="AH25" s="577">
        <v>15.8</v>
      </c>
      <c r="AI25" s="577">
        <v>17.100000000000001</v>
      </c>
      <c r="AJ25" s="577">
        <v>17.600000000000001</v>
      </c>
      <c r="AK25" s="580">
        <v>17.399999999999999</v>
      </c>
      <c r="AL25" s="577">
        <v>15.8</v>
      </c>
      <c r="AM25" s="577">
        <v>15.5</v>
      </c>
      <c r="AN25" s="577">
        <v>14.9</v>
      </c>
      <c r="AO25" s="577">
        <v>14</v>
      </c>
      <c r="AP25" s="577">
        <v>12.7</v>
      </c>
      <c r="AQ25" s="577">
        <v>11.8</v>
      </c>
      <c r="AR25" s="577">
        <v>11.2</v>
      </c>
      <c r="AS25" s="577">
        <v>10.8</v>
      </c>
      <c r="AT25" s="577">
        <v>10.7</v>
      </c>
      <c r="AU25" s="577">
        <v>11.6</v>
      </c>
      <c r="AV25" s="577">
        <v>12</v>
      </c>
      <c r="AW25" s="580">
        <v>12.2</v>
      </c>
    </row>
    <row r="26" spans="1:49" s="427" customFormat="1" ht="26.25" customHeight="1">
      <c r="A26" s="576" t="s">
        <v>276</v>
      </c>
      <c r="B26" s="577">
        <v>16.8</v>
      </c>
      <c r="C26" s="577">
        <v>16.899999999999999</v>
      </c>
      <c r="D26" s="577">
        <v>17.100000000000001</v>
      </c>
      <c r="E26" s="577">
        <v>15.7</v>
      </c>
      <c r="F26" s="577">
        <v>15.1</v>
      </c>
      <c r="G26" s="577">
        <v>15.6</v>
      </c>
      <c r="H26" s="577">
        <v>16.5</v>
      </c>
      <c r="I26" s="577">
        <v>16.2</v>
      </c>
      <c r="J26" s="577">
        <v>15.5</v>
      </c>
      <c r="K26" s="577">
        <v>14.8</v>
      </c>
      <c r="L26" s="577">
        <v>16.600000000000001</v>
      </c>
      <c r="M26" s="577">
        <v>16.8</v>
      </c>
      <c r="N26" s="577">
        <v>16.8</v>
      </c>
      <c r="O26" s="577">
        <v>16.899999999999999</v>
      </c>
      <c r="P26" s="577">
        <v>17.100000000000001</v>
      </c>
      <c r="Q26" s="577">
        <v>15.7</v>
      </c>
      <c r="R26" s="577">
        <v>15.1</v>
      </c>
      <c r="S26" s="577">
        <v>15.6</v>
      </c>
      <c r="T26" s="577">
        <v>16.5</v>
      </c>
      <c r="U26" s="577">
        <v>16.2</v>
      </c>
      <c r="V26" s="577">
        <v>15.5</v>
      </c>
      <c r="W26" s="577">
        <v>14.8</v>
      </c>
      <c r="X26" s="577">
        <v>16.600000000000001</v>
      </c>
      <c r="Y26" s="578">
        <v>16.8</v>
      </c>
      <c r="Z26" s="579">
        <v>17.899999999999999</v>
      </c>
      <c r="AA26" s="577">
        <v>18.100000000000001</v>
      </c>
      <c r="AB26" s="577">
        <v>17.3</v>
      </c>
      <c r="AC26" s="577">
        <v>15.3</v>
      </c>
      <c r="AD26" s="577">
        <v>14.2</v>
      </c>
      <c r="AE26" s="577">
        <v>14.6</v>
      </c>
      <c r="AF26" s="577">
        <v>15.3</v>
      </c>
      <c r="AG26" s="577">
        <v>15</v>
      </c>
      <c r="AH26" s="577">
        <v>14.2</v>
      </c>
      <c r="AI26" s="577">
        <v>13.7</v>
      </c>
      <c r="AJ26" s="577">
        <v>15.7</v>
      </c>
      <c r="AK26" s="580">
        <v>16.100000000000001</v>
      </c>
      <c r="AL26" s="577">
        <v>14</v>
      </c>
      <c r="AM26" s="577">
        <v>14.4</v>
      </c>
      <c r="AN26" s="577">
        <v>13.9</v>
      </c>
      <c r="AO26" s="577">
        <v>12.4</v>
      </c>
      <c r="AP26" s="577">
        <v>11.7</v>
      </c>
      <c r="AQ26" s="577">
        <v>12.4</v>
      </c>
      <c r="AR26" s="577">
        <v>13</v>
      </c>
      <c r="AS26" s="577">
        <v>13.2</v>
      </c>
      <c r="AT26" s="577">
        <v>12.9</v>
      </c>
      <c r="AU26" s="577">
        <v>12.5</v>
      </c>
      <c r="AV26" s="577">
        <v>14.5</v>
      </c>
      <c r="AW26" s="580">
        <v>14.6</v>
      </c>
    </row>
    <row r="27" spans="1:49" s="427" customFormat="1" ht="26.25" customHeight="1">
      <c r="A27" s="576" t="s">
        <v>277</v>
      </c>
      <c r="B27" s="577">
        <v>26</v>
      </c>
      <c r="C27" s="577">
        <v>26</v>
      </c>
      <c r="D27" s="577">
        <v>25.8</v>
      </c>
      <c r="E27" s="577">
        <v>25.1</v>
      </c>
      <c r="F27" s="577">
        <v>24.5</v>
      </c>
      <c r="G27" s="577">
        <v>23.8</v>
      </c>
      <c r="H27" s="577">
        <v>23.7</v>
      </c>
      <c r="I27" s="577">
        <v>23.6</v>
      </c>
      <c r="J27" s="577">
        <v>23.7</v>
      </c>
      <c r="K27" s="577">
        <v>23.9</v>
      </c>
      <c r="L27" s="577">
        <v>23.8</v>
      </c>
      <c r="M27" s="577">
        <v>23.5</v>
      </c>
      <c r="N27" s="577">
        <v>26</v>
      </c>
      <c r="O27" s="577">
        <v>26</v>
      </c>
      <c r="P27" s="577">
        <v>25.8</v>
      </c>
      <c r="Q27" s="577">
        <v>25.1</v>
      </c>
      <c r="R27" s="577">
        <v>24.5</v>
      </c>
      <c r="S27" s="577">
        <v>23.8</v>
      </c>
      <c r="T27" s="577">
        <v>23.7</v>
      </c>
      <c r="U27" s="577">
        <v>23.6</v>
      </c>
      <c r="V27" s="577">
        <v>23.7</v>
      </c>
      <c r="W27" s="577">
        <v>23.9</v>
      </c>
      <c r="X27" s="577">
        <v>23.8</v>
      </c>
      <c r="Y27" s="578">
        <v>23.5</v>
      </c>
      <c r="Z27" s="579">
        <v>23.9</v>
      </c>
      <c r="AA27" s="577">
        <v>23.9</v>
      </c>
      <c r="AB27" s="577">
        <v>23.6</v>
      </c>
      <c r="AC27" s="577">
        <v>23</v>
      </c>
      <c r="AD27" s="577">
        <v>22.4</v>
      </c>
      <c r="AE27" s="577">
        <v>21.8</v>
      </c>
      <c r="AF27" s="577">
        <v>21.3</v>
      </c>
      <c r="AG27" s="577">
        <v>21.2</v>
      </c>
      <c r="AH27" s="577">
        <v>21.1</v>
      </c>
      <c r="AI27" s="577">
        <v>21.2</v>
      </c>
      <c r="AJ27" s="577">
        <v>20.9</v>
      </c>
      <c r="AK27" s="580">
        <v>20.6</v>
      </c>
      <c r="AL27" s="577">
        <v>21</v>
      </c>
      <c r="AM27" s="577">
        <v>21.1</v>
      </c>
      <c r="AN27" s="577">
        <v>20.9</v>
      </c>
      <c r="AO27" s="577">
        <v>20.6</v>
      </c>
      <c r="AP27" s="577">
        <v>20</v>
      </c>
      <c r="AQ27" s="577">
        <v>19.399999999999999</v>
      </c>
      <c r="AR27" s="577">
        <v>19</v>
      </c>
      <c r="AS27" s="577">
        <v>18.899999999999999</v>
      </c>
      <c r="AT27" s="577">
        <v>18.899999999999999</v>
      </c>
      <c r="AU27" s="577">
        <v>18.8</v>
      </c>
      <c r="AV27" s="577">
        <v>18.8</v>
      </c>
      <c r="AW27" s="580">
        <v>18.3</v>
      </c>
    </row>
    <row r="28" spans="1:49" s="427" customFormat="1" ht="26.25" customHeight="1">
      <c r="A28" s="576" t="s">
        <v>278</v>
      </c>
      <c r="B28" s="577">
        <v>9</v>
      </c>
      <c r="C28" s="577">
        <v>8.5</v>
      </c>
      <c r="D28" s="577">
        <v>8.1999999999999993</v>
      </c>
      <c r="E28" s="577">
        <v>7.7</v>
      </c>
      <c r="F28" s="577">
        <v>7</v>
      </c>
      <c r="G28" s="577">
        <v>6.9</v>
      </c>
      <c r="H28" s="577">
        <v>7.1</v>
      </c>
      <c r="I28" s="577">
        <v>7.5</v>
      </c>
      <c r="J28" s="577">
        <v>7.2</v>
      </c>
      <c r="K28" s="577">
        <v>6.7</v>
      </c>
      <c r="L28" s="577">
        <v>6.3</v>
      </c>
      <c r="M28" s="577">
        <v>6.5</v>
      </c>
      <c r="N28" s="577">
        <v>9</v>
      </c>
      <c r="O28" s="577">
        <v>8.5</v>
      </c>
      <c r="P28" s="577">
        <v>8.1999999999999993</v>
      </c>
      <c r="Q28" s="577">
        <v>7.7</v>
      </c>
      <c r="R28" s="577">
        <v>7</v>
      </c>
      <c r="S28" s="577">
        <v>6.9</v>
      </c>
      <c r="T28" s="577">
        <v>7.1</v>
      </c>
      <c r="U28" s="577">
        <v>7.5</v>
      </c>
      <c r="V28" s="577">
        <v>7.2</v>
      </c>
      <c r="W28" s="577">
        <v>6.7</v>
      </c>
      <c r="X28" s="577">
        <v>6.3</v>
      </c>
      <c r="Y28" s="578">
        <v>6.5</v>
      </c>
      <c r="Z28" s="579">
        <v>6.8</v>
      </c>
      <c r="AA28" s="577">
        <v>6.6</v>
      </c>
      <c r="AB28" s="577">
        <v>6.9</v>
      </c>
      <c r="AC28" s="577">
        <v>7</v>
      </c>
      <c r="AD28" s="577">
        <v>6.5</v>
      </c>
      <c r="AE28" s="577">
        <v>5.9</v>
      </c>
      <c r="AF28" s="577">
        <v>5.2</v>
      </c>
      <c r="AG28" s="577">
        <v>5.2</v>
      </c>
      <c r="AH28" s="577">
        <v>5.5</v>
      </c>
      <c r="AI28" s="577">
        <v>6</v>
      </c>
      <c r="AJ28" s="577">
        <v>6.4</v>
      </c>
      <c r="AK28" s="580">
        <v>6.5</v>
      </c>
      <c r="AL28" s="577">
        <v>6.7</v>
      </c>
      <c r="AM28" s="577">
        <v>6.5</v>
      </c>
      <c r="AN28" s="577">
        <v>6.9</v>
      </c>
      <c r="AO28" s="577">
        <v>6.5</v>
      </c>
      <c r="AP28" s="577">
        <v>6.5</v>
      </c>
      <c r="AQ28" s="577">
        <v>6.8</v>
      </c>
      <c r="AR28" s="577">
        <v>6.7</v>
      </c>
      <c r="AS28" s="577">
        <v>7.5</v>
      </c>
      <c r="AT28" s="577">
        <v>6.9</v>
      </c>
      <c r="AU28" s="577">
        <v>7.2</v>
      </c>
      <c r="AV28" s="577">
        <v>6.6</v>
      </c>
      <c r="AW28" s="580" t="s">
        <v>184</v>
      </c>
    </row>
    <row r="29" spans="1:49" s="427" customFormat="1" ht="26.25" customHeight="1">
      <c r="A29" s="576" t="s">
        <v>279</v>
      </c>
      <c r="B29" s="577">
        <v>27.1</v>
      </c>
      <c r="C29" s="577">
        <v>29</v>
      </c>
      <c r="D29" s="577">
        <v>27.5</v>
      </c>
      <c r="E29" s="577">
        <v>26.7</v>
      </c>
      <c r="F29" s="577">
        <v>27.3</v>
      </c>
      <c r="G29" s="577">
        <v>25.8</v>
      </c>
      <c r="H29" s="577">
        <v>25.2</v>
      </c>
      <c r="I29" s="577">
        <v>25.9</v>
      </c>
      <c r="J29" s="577">
        <v>25.7</v>
      </c>
      <c r="K29" s="577">
        <v>25.4</v>
      </c>
      <c r="L29" s="577">
        <v>25.9</v>
      </c>
      <c r="M29" s="577">
        <v>27.1</v>
      </c>
      <c r="N29" s="577">
        <v>27.1</v>
      </c>
      <c r="O29" s="577">
        <v>29</v>
      </c>
      <c r="P29" s="577">
        <v>27.5</v>
      </c>
      <c r="Q29" s="577">
        <v>26.7</v>
      </c>
      <c r="R29" s="577">
        <v>27.3</v>
      </c>
      <c r="S29" s="577">
        <v>25.8</v>
      </c>
      <c r="T29" s="577">
        <v>25.2</v>
      </c>
      <c r="U29" s="577">
        <v>25.9</v>
      </c>
      <c r="V29" s="577">
        <v>25.7</v>
      </c>
      <c r="W29" s="577">
        <v>25.4</v>
      </c>
      <c r="X29" s="577">
        <v>25.9</v>
      </c>
      <c r="Y29" s="578">
        <v>27.1</v>
      </c>
      <c r="Z29" s="579">
        <v>26.3</v>
      </c>
      <c r="AA29" s="577">
        <v>26.1</v>
      </c>
      <c r="AB29" s="577">
        <v>27.7</v>
      </c>
      <c r="AC29" s="577">
        <v>25.2</v>
      </c>
      <c r="AD29" s="577">
        <v>23.7</v>
      </c>
      <c r="AE29" s="577">
        <v>24.9</v>
      </c>
      <c r="AF29" s="577">
        <v>24.5</v>
      </c>
      <c r="AG29" s="577">
        <v>23.3</v>
      </c>
      <c r="AH29" s="577">
        <v>24.5</v>
      </c>
      <c r="AI29" s="577">
        <v>24.4</v>
      </c>
      <c r="AJ29" s="577">
        <v>24.3</v>
      </c>
      <c r="AK29" s="591">
        <v>24.5</v>
      </c>
      <c r="AL29" s="577">
        <v>25.5</v>
      </c>
      <c r="AM29" s="577">
        <v>24.6</v>
      </c>
      <c r="AN29" s="577">
        <v>24.7</v>
      </c>
      <c r="AO29" s="577">
        <v>23.5</v>
      </c>
      <c r="AP29" s="577">
        <v>23.3</v>
      </c>
      <c r="AQ29" s="577">
        <v>22.5</v>
      </c>
      <c r="AR29" s="577">
        <v>22.6</v>
      </c>
      <c r="AS29" s="577">
        <v>23.3</v>
      </c>
      <c r="AT29" s="577">
        <v>22.1</v>
      </c>
      <c r="AU29" s="577">
        <v>22.4</v>
      </c>
      <c r="AV29" s="577" t="s">
        <v>184</v>
      </c>
      <c r="AW29" s="591" t="s">
        <v>184</v>
      </c>
    </row>
    <row r="30" spans="1:49" s="427" customFormat="1" ht="26.25" customHeight="1">
      <c r="A30" s="576" t="s">
        <v>281</v>
      </c>
      <c r="B30" s="577">
        <v>8.4</v>
      </c>
      <c r="C30" s="577">
        <v>8.3000000000000007</v>
      </c>
      <c r="D30" s="577">
        <v>8.1</v>
      </c>
      <c r="E30" s="577">
        <v>8.1</v>
      </c>
      <c r="F30" s="577">
        <v>8.1</v>
      </c>
      <c r="G30" s="577">
        <v>8</v>
      </c>
      <c r="H30" s="577">
        <v>7.7</v>
      </c>
      <c r="I30" s="577">
        <v>7.4</v>
      </c>
      <c r="J30" s="577">
        <v>7.1</v>
      </c>
      <c r="K30" s="577">
        <v>7.2</v>
      </c>
      <c r="L30" s="577">
        <v>7.1</v>
      </c>
      <c r="M30" s="577">
        <v>7.4</v>
      </c>
      <c r="N30" s="577">
        <v>8.4</v>
      </c>
      <c r="O30" s="577">
        <v>8.3000000000000007</v>
      </c>
      <c r="P30" s="577">
        <v>8.1</v>
      </c>
      <c r="Q30" s="577">
        <v>8.1</v>
      </c>
      <c r="R30" s="577">
        <v>8.1</v>
      </c>
      <c r="S30" s="577">
        <v>8</v>
      </c>
      <c r="T30" s="577">
        <v>7.7</v>
      </c>
      <c r="U30" s="577">
        <v>7.4</v>
      </c>
      <c r="V30" s="577">
        <v>7.1</v>
      </c>
      <c r="W30" s="577">
        <v>7.2</v>
      </c>
      <c r="X30" s="577">
        <v>7.1</v>
      </c>
      <c r="Y30" s="578">
        <v>7.4</v>
      </c>
      <c r="Z30" s="579">
        <v>7.7</v>
      </c>
      <c r="AA30" s="577">
        <v>7.8</v>
      </c>
      <c r="AB30" s="577">
        <v>7.6</v>
      </c>
      <c r="AC30" s="577">
        <v>7.1</v>
      </c>
      <c r="AD30" s="577">
        <v>6.9</v>
      </c>
      <c r="AE30" s="577">
        <v>6.8</v>
      </c>
      <c r="AF30" s="577">
        <v>6.7</v>
      </c>
      <c r="AG30" s="577">
        <v>6.4</v>
      </c>
      <c r="AH30" s="577">
        <v>6.4</v>
      </c>
      <c r="AI30" s="577">
        <v>6.2</v>
      </c>
      <c r="AJ30" s="577">
        <v>6.2</v>
      </c>
      <c r="AK30" s="580">
        <v>6.2</v>
      </c>
      <c r="AL30" s="577">
        <v>6.1</v>
      </c>
      <c r="AM30" s="577">
        <v>6</v>
      </c>
      <c r="AN30" s="577">
        <v>5.8</v>
      </c>
      <c r="AO30" s="577">
        <v>5.5</v>
      </c>
      <c r="AP30" s="577">
        <v>5.0999999999999996</v>
      </c>
      <c r="AQ30" s="577">
        <v>5</v>
      </c>
      <c r="AR30" s="577">
        <v>4.9000000000000004</v>
      </c>
      <c r="AS30" s="577">
        <v>4.9000000000000004</v>
      </c>
      <c r="AT30" s="577">
        <v>4.7</v>
      </c>
      <c r="AU30" s="577">
        <v>4.5</v>
      </c>
      <c r="AV30" s="577">
        <v>4.4000000000000004</v>
      </c>
      <c r="AW30" s="580" t="s">
        <v>184</v>
      </c>
    </row>
    <row r="31" spans="1:49" s="427" customFormat="1" ht="26.25" customHeight="1" thickBot="1">
      <c r="A31" s="592" t="s">
        <v>282</v>
      </c>
      <c r="B31" s="593">
        <v>6.9</v>
      </c>
      <c r="C31" s="593">
        <v>6.8</v>
      </c>
      <c r="D31" s="593">
        <v>6.5</v>
      </c>
      <c r="E31" s="593">
        <v>6.2</v>
      </c>
      <c r="F31" s="593">
        <v>6.2</v>
      </c>
      <c r="G31" s="593">
        <v>6.2</v>
      </c>
      <c r="H31" s="593">
        <v>6.2</v>
      </c>
      <c r="I31" s="593">
        <v>6.2</v>
      </c>
      <c r="J31" s="593">
        <v>6.1</v>
      </c>
      <c r="K31" s="593">
        <v>5.8</v>
      </c>
      <c r="L31" s="593">
        <v>5.4</v>
      </c>
      <c r="M31" s="593">
        <v>5.4</v>
      </c>
      <c r="N31" s="593">
        <v>6.9</v>
      </c>
      <c r="O31" s="593">
        <v>6.8</v>
      </c>
      <c r="P31" s="593">
        <v>6.5</v>
      </c>
      <c r="Q31" s="593">
        <v>6.2</v>
      </c>
      <c r="R31" s="593">
        <v>6.2</v>
      </c>
      <c r="S31" s="593">
        <v>6.2</v>
      </c>
      <c r="T31" s="593">
        <v>6.2</v>
      </c>
      <c r="U31" s="593">
        <v>6.2</v>
      </c>
      <c r="V31" s="593">
        <v>6.1</v>
      </c>
      <c r="W31" s="593">
        <v>5.8</v>
      </c>
      <c r="X31" s="593">
        <v>5.4</v>
      </c>
      <c r="Y31" s="594">
        <v>5.4</v>
      </c>
      <c r="Z31" s="595">
        <v>5.5</v>
      </c>
      <c r="AA31" s="593">
        <v>5.5</v>
      </c>
      <c r="AB31" s="593">
        <v>5.4</v>
      </c>
      <c r="AC31" s="593">
        <v>5.4</v>
      </c>
      <c r="AD31" s="593">
        <v>5.5</v>
      </c>
      <c r="AE31" s="593">
        <v>5.5</v>
      </c>
      <c r="AF31" s="593">
        <v>5.6</v>
      </c>
      <c r="AG31" s="593">
        <v>5.5</v>
      </c>
      <c r="AH31" s="593">
        <v>5.4</v>
      </c>
      <c r="AI31" s="593">
        <v>5.0999999999999996</v>
      </c>
      <c r="AJ31" s="593">
        <v>5</v>
      </c>
      <c r="AK31" s="596">
        <v>4.8</v>
      </c>
      <c r="AL31" s="593">
        <v>5</v>
      </c>
      <c r="AM31" s="593">
        <v>5.0999999999999996</v>
      </c>
      <c r="AN31" s="593">
        <v>4.9000000000000004</v>
      </c>
      <c r="AO31" s="593">
        <v>4.7</v>
      </c>
      <c r="AP31" s="593">
        <v>4.8</v>
      </c>
      <c r="AQ31" s="593">
        <v>4.9000000000000004</v>
      </c>
      <c r="AR31" s="593">
        <v>5</v>
      </c>
      <c r="AS31" s="593">
        <v>4.9000000000000004</v>
      </c>
      <c r="AT31" s="593">
        <v>4.9000000000000004</v>
      </c>
      <c r="AU31" s="593">
        <v>4.8</v>
      </c>
      <c r="AV31" s="593" t="s">
        <v>184</v>
      </c>
      <c r="AW31" s="596" t="s">
        <v>184</v>
      </c>
    </row>
    <row r="32" spans="1:49" s="427" customFormat="1" ht="26.25" customHeight="1">
      <c r="A32" s="597" t="s">
        <v>571</v>
      </c>
    </row>
    <row r="33" spans="1:11" ht="14.25" customHeight="1">
      <c r="A33" s="480"/>
      <c r="B33" s="480"/>
      <c r="C33" s="49"/>
      <c r="D33" s="49"/>
      <c r="E33" s="49"/>
      <c r="F33" s="49"/>
      <c r="G33" s="49"/>
      <c r="H33" s="49"/>
      <c r="I33" s="49"/>
      <c r="J33" s="49"/>
      <c r="K33" s="49"/>
    </row>
    <row r="34" spans="1:11">
      <c r="A34" s="481"/>
      <c r="B34" s="481"/>
    </row>
  </sheetData>
  <mergeCells count="1">
    <mergeCell ref="A1:AW1"/>
  </mergeCells>
  <printOptions horizontalCentered="1"/>
  <pageMargins left="0" right="0" top="0" bottom="0" header="0.19685039370078741" footer="0.31496062992125984"/>
  <pageSetup paperSize="9" scale="43" orientation="landscape" horizontalDpi="4294967294" r:id="rId1"/>
  <headerFooter>
    <oddHeader>&amp;R&amp;14Příloha č. 3c
str. &amp;P</oddHead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"/>
  <sheetViews>
    <sheetView view="pageBreakPreview" zoomScale="90" zoomScaleNormal="100" zoomScaleSheetLayoutView="90" workbookViewId="0">
      <selection activeCell="Q23" sqref="Q23"/>
    </sheetView>
  </sheetViews>
  <sheetFormatPr defaultRowHeight="15"/>
  <cols>
    <col min="10" max="10" width="6.7109375" customWidth="1"/>
  </cols>
  <sheetData/>
  <printOptions horizontalCentered="1" verticalCentered="1"/>
  <pageMargins left="0" right="0" top="0" bottom="0" header="0.31496062992125984" footer="0.31496062992125984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"/>
  <sheetViews>
    <sheetView view="pageBreakPreview" topLeftCell="A7" zoomScale="80" zoomScaleNormal="100" zoomScaleSheetLayoutView="80" workbookViewId="0">
      <selection activeCell="T25" sqref="T25"/>
    </sheetView>
  </sheetViews>
  <sheetFormatPr defaultRowHeight="15"/>
  <cols>
    <col min="1" max="11" width="9.85546875" customWidth="1"/>
    <col min="12" max="12" width="8.7109375" customWidth="1"/>
    <col min="22" max="22" width="16.7109375" customWidth="1"/>
    <col min="23" max="23" width="7.7109375" customWidth="1"/>
  </cols>
  <sheetData/>
  <printOptions horizontalCentered="1" verticalCentered="1"/>
  <pageMargins left="0" right="0" top="0" bottom="0" header="0.31496062992125984" footer="0.31496062992125984"/>
  <pageSetup paperSize="9" orientation="portrait" horizont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32</vt:i4>
      </vt:variant>
      <vt:variant>
        <vt:lpstr>Pojmenované oblasti</vt:lpstr>
      </vt:variant>
      <vt:variant>
        <vt:i4>16</vt:i4>
      </vt:variant>
    </vt:vector>
  </HeadingPairs>
  <TitlesOfParts>
    <vt:vector size="48" baseType="lpstr">
      <vt:lpstr>Seznam</vt:lpstr>
      <vt:lpstr>Košilka</vt:lpstr>
      <vt:lpstr>p1</vt:lpstr>
      <vt:lpstr>p2</vt:lpstr>
      <vt:lpstr>p3a</vt:lpstr>
      <vt:lpstr>p3b</vt:lpstr>
      <vt:lpstr>p3c</vt:lpstr>
      <vt:lpstr>mapa1215</vt:lpstr>
      <vt:lpstr>mapa1216</vt:lpstr>
      <vt:lpstr>p3d</vt:lpstr>
      <vt:lpstr>p3e</vt:lpstr>
      <vt:lpstr>p3f</vt:lpstr>
      <vt:lpstr>p4a</vt:lpstr>
      <vt:lpstr>p4b</vt:lpstr>
      <vt:lpstr>p4c</vt:lpstr>
      <vt:lpstr>p4d</vt:lpstr>
      <vt:lpstr>p5</vt:lpstr>
      <vt:lpstr>p6a</vt:lpstr>
      <vt:lpstr>p6b</vt:lpstr>
      <vt:lpstr>p7</vt:lpstr>
      <vt:lpstr>p8</vt:lpstr>
      <vt:lpstr>p9</vt:lpstr>
      <vt:lpstr>p10</vt:lpstr>
      <vt:lpstr>p11</vt:lpstr>
      <vt:lpstr>p12</vt:lpstr>
      <vt:lpstr>p13a</vt:lpstr>
      <vt:lpstr>p13b</vt:lpstr>
      <vt:lpstr>p13c</vt:lpstr>
      <vt:lpstr>p13d</vt:lpstr>
      <vt:lpstr>p13e</vt:lpstr>
      <vt:lpstr>p14</vt:lpstr>
      <vt:lpstr>p15</vt:lpstr>
      <vt:lpstr>p6a!Názvy_tisku</vt:lpstr>
      <vt:lpstr>mapa1215!Oblast_tisku</vt:lpstr>
      <vt:lpstr>p13a!Oblast_tisku</vt:lpstr>
      <vt:lpstr>p13e!Oblast_tisku</vt:lpstr>
      <vt:lpstr>'p14'!Oblast_tisku</vt:lpstr>
      <vt:lpstr>'p15'!Oblast_tisku</vt:lpstr>
      <vt:lpstr>'p2'!Oblast_tisku</vt:lpstr>
      <vt:lpstr>p3a!Oblast_tisku</vt:lpstr>
      <vt:lpstr>p3b!Oblast_tisku</vt:lpstr>
      <vt:lpstr>p3c!Oblast_tisku</vt:lpstr>
      <vt:lpstr>p3e!Oblast_tisku</vt:lpstr>
      <vt:lpstr>p3f!Oblast_tisku</vt:lpstr>
      <vt:lpstr>p6a!Oblast_tisku</vt:lpstr>
      <vt:lpstr>p6b!Oblast_tisku</vt:lpstr>
      <vt:lpstr>'p8'!Oblast_tisku</vt:lpstr>
      <vt:lpstr>Seznam!Oblast_tisku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Čížková Veronika Mgr. (ÚPGŘ)</dc:creator>
  <cp:lastModifiedBy>Kučková Monika Ing.</cp:lastModifiedBy>
  <cp:lastPrinted>2017-03-15T13:27:10Z</cp:lastPrinted>
  <dcterms:created xsi:type="dcterms:W3CDTF">2014-02-27T08:14:19Z</dcterms:created>
  <dcterms:modified xsi:type="dcterms:W3CDTF">2017-03-15T13:27:18Z</dcterms:modified>
</cp:coreProperties>
</file>