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12330" tabRatio="906"/>
  </bookViews>
  <sheets>
    <sheet name="Seznam" sheetId="21" r:id="rId1"/>
    <sheet name="Košilka" sheetId="1" r:id="rId2"/>
    <sheet name="p1" sheetId="56" r:id="rId3"/>
    <sheet name="p2" sheetId="47" r:id="rId4"/>
    <sheet name="p3a" sheetId="42" r:id="rId5"/>
    <sheet name="p3b" sheetId="43" r:id="rId6"/>
    <sheet name="p3c" sheetId="80" r:id="rId7"/>
    <sheet name="mapa 1214" sheetId="60" r:id="rId8"/>
    <sheet name="mapa 1215" sheetId="61" r:id="rId9"/>
    <sheet name="p3d" sheetId="77" r:id="rId10"/>
    <sheet name="p3e" sheetId="72" r:id="rId11"/>
    <sheet name="p3f" sheetId="73" r:id="rId12"/>
    <sheet name="p4a" sheetId="67" r:id="rId13"/>
    <sheet name="p4b" sheetId="68" r:id="rId14"/>
    <sheet name="p4c" sheetId="69" r:id="rId15"/>
    <sheet name="p4d" sheetId="70" r:id="rId16"/>
    <sheet name="p5" sheetId="46" r:id="rId17"/>
    <sheet name="p6a" sheetId="40" r:id="rId18"/>
    <sheet name="p6b" sheetId="76" r:id="rId19"/>
    <sheet name="p7" sheetId="48" r:id="rId20"/>
    <sheet name="p8" sheetId="78" r:id="rId21"/>
    <sheet name="p9" sheetId="71" r:id="rId22"/>
    <sheet name="p10" sheetId="74" r:id="rId23"/>
    <sheet name="p11" sheetId="82" r:id="rId24"/>
    <sheet name="p12" sheetId="84" r:id="rId25"/>
    <sheet name="p13a" sheetId="49" r:id="rId26"/>
    <sheet name="p13b" sheetId="50" r:id="rId27"/>
    <sheet name="p13c" sheetId="51" r:id="rId28"/>
    <sheet name="p13d" sheetId="52" r:id="rId29"/>
    <sheet name="p13e" sheetId="53" r:id="rId30"/>
    <sheet name="p14" sheetId="57" r:id="rId31"/>
    <sheet name="p15" sheetId="58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xlnm.Print_Area" localSheetId="8">'mapa 1215'!$A$1:$K$49</definedName>
    <definedName name="_xlnm.Print_Area" localSheetId="25">p13a!$A$1:$F$44</definedName>
    <definedName name="_xlnm.Print_Area" localSheetId="29">p13e!$A$1:$I$20</definedName>
    <definedName name="_xlnm.Print_Area" localSheetId="30">'p14'!$A$1:$C$20</definedName>
    <definedName name="_xlnm.Print_Area" localSheetId="3">'p2'!#REF!</definedName>
    <definedName name="_xlnm.Print_Area" localSheetId="4">p3a!#REF!</definedName>
    <definedName name="_xlnm.Print_Area" localSheetId="5">p3b!#REF!</definedName>
    <definedName name="_xlnm.Print_Area" localSheetId="6">p3c!$A$1:$AK$58</definedName>
    <definedName name="_xlnm.Print_Area" localSheetId="10">p3e!$A$1:$D$38</definedName>
    <definedName name="_xlnm.Print_Area" localSheetId="11">p3f!$A$1:$L$42</definedName>
    <definedName name="_xlnm.Print_Area" localSheetId="16">'p5'!$A$1:$H$26</definedName>
    <definedName name="_xlnm.Print_Area" localSheetId="17">p6a!$A$1:$Y$48</definedName>
    <definedName name="_xlnm.Print_Area" localSheetId="18">p6b!$B$2:$AD$50</definedName>
    <definedName name="_xlnm.Print_Area" localSheetId="20">'p8'!$A$1:$D$18</definedName>
    <definedName name="_xlnm.Print_Area" localSheetId="0">Seznam!$A$1:$B$29</definedName>
    <definedName name="_xlnm.Print_Titles" localSheetId="17">p6a!$1:$1</definedName>
  </definedNames>
  <calcPr calcId="145621"/>
</workbook>
</file>

<file path=xl/calcChain.xml><?xml version="1.0" encoding="utf-8"?>
<calcChain xmlns="http://schemas.openxmlformats.org/spreadsheetml/2006/main">
  <c r="B17" i="78" l="1"/>
  <c r="C17" i="78"/>
  <c r="D17" i="78"/>
  <c r="AA13" i="43" l="1"/>
  <c r="Z13" i="43"/>
  <c r="AB13" i="43" s="1"/>
  <c r="AA12" i="43"/>
  <c r="AB12" i="43" s="1"/>
  <c r="Z12" i="43"/>
  <c r="AA11" i="43"/>
  <c r="Z11" i="43"/>
  <c r="AB11" i="43" s="1"/>
  <c r="AA10" i="43"/>
  <c r="AB10" i="43" s="1"/>
  <c r="Z10" i="43"/>
  <c r="AA9" i="43"/>
  <c r="Z9" i="43"/>
  <c r="AB9" i="43" s="1"/>
  <c r="AA8" i="43"/>
  <c r="AB8" i="43" s="1"/>
  <c r="Z8" i="43"/>
  <c r="AA7" i="43"/>
  <c r="Z7" i="43"/>
  <c r="AB7" i="43" s="1"/>
  <c r="Y6" i="43"/>
  <c r="X6" i="43"/>
  <c r="W6" i="43"/>
  <c r="V6" i="43"/>
  <c r="U6" i="43"/>
  <c r="T6" i="43"/>
  <c r="S6" i="43"/>
  <c r="R6" i="43"/>
  <c r="Q6" i="43"/>
  <c r="P6" i="43"/>
  <c r="O6" i="43"/>
  <c r="N6" i="43"/>
  <c r="AA5" i="43"/>
  <c r="Z5" i="43"/>
  <c r="AB5" i="43" s="1"/>
  <c r="AA4" i="43"/>
  <c r="AA6" i="43" s="1"/>
  <c r="AB6" i="43" s="1"/>
  <c r="Z4" i="43"/>
  <c r="Z6" i="43" s="1"/>
  <c r="AB98" i="42"/>
  <c r="AB97" i="42"/>
  <c r="AB96" i="42"/>
  <c r="AB95" i="42"/>
  <c r="AB94" i="42"/>
  <c r="AB93" i="42"/>
  <c r="AB92" i="42"/>
  <c r="AB91" i="42"/>
  <c r="AB90" i="42"/>
  <c r="AB89" i="42"/>
  <c r="AB88" i="42"/>
  <c r="AB87" i="42"/>
  <c r="AB86" i="42"/>
  <c r="AB85" i="42"/>
  <c r="AB84" i="42"/>
  <c r="AB79" i="42"/>
  <c r="AB78" i="42"/>
  <c r="AB77" i="42"/>
  <c r="AB76" i="42"/>
  <c r="AB75" i="42"/>
  <c r="AB74" i="42"/>
  <c r="AB73" i="42"/>
  <c r="AB72" i="42"/>
  <c r="AB71" i="42"/>
  <c r="AB70" i="42"/>
  <c r="AB69" i="42"/>
  <c r="AB68" i="42"/>
  <c r="AB67" i="42"/>
  <c r="AB66" i="42"/>
  <c r="AB65" i="42"/>
  <c r="AB59" i="42"/>
  <c r="AB58" i="42"/>
  <c r="AB57" i="42"/>
  <c r="AB56" i="42"/>
  <c r="AB55" i="42"/>
  <c r="AB54" i="42"/>
  <c r="AB53" i="42"/>
  <c r="AB52" i="42"/>
  <c r="AB51" i="42"/>
  <c r="AB50" i="42"/>
  <c r="AB49" i="42"/>
  <c r="AB48" i="42"/>
  <c r="AB47" i="42"/>
  <c r="AB46" i="42"/>
  <c r="AB45" i="42"/>
  <c r="AB39" i="42"/>
  <c r="AB38" i="42"/>
  <c r="AB37" i="42"/>
  <c r="AB36" i="42"/>
  <c r="AB35" i="42"/>
  <c r="AB34" i="42"/>
  <c r="AB33" i="42"/>
  <c r="AB32" i="42"/>
  <c r="AB31" i="42"/>
  <c r="AB30" i="42"/>
  <c r="AB29" i="42"/>
  <c r="AB28" i="42"/>
  <c r="AB27" i="42"/>
  <c r="AB26" i="42"/>
  <c r="AB25" i="42"/>
  <c r="AB18" i="42"/>
  <c r="AB17" i="42"/>
  <c r="AB16" i="42"/>
  <c r="AB15" i="42"/>
  <c r="AB14" i="42"/>
  <c r="AB13" i="42"/>
  <c r="AB12" i="42"/>
  <c r="AB11" i="42"/>
  <c r="AB10" i="42"/>
  <c r="AB9" i="42"/>
  <c r="AB8" i="42"/>
  <c r="AB7" i="42"/>
  <c r="AB6" i="42"/>
  <c r="AB5" i="42"/>
  <c r="AB4" i="42"/>
  <c r="AB4" i="43" l="1"/>
  <c r="F32" i="47" l="1"/>
  <c r="F31" i="47"/>
  <c r="F30" i="47"/>
  <c r="F29" i="47"/>
  <c r="F28" i="47"/>
  <c r="F27" i="47"/>
  <c r="F26" i="47"/>
  <c r="F24" i="47"/>
  <c r="F23" i="47"/>
  <c r="F22" i="47"/>
  <c r="F21" i="47"/>
  <c r="F20" i="47"/>
  <c r="F19" i="47"/>
  <c r="F18" i="47"/>
  <c r="F17" i="47"/>
  <c r="F16" i="47"/>
  <c r="F15" i="47"/>
  <c r="F13" i="47"/>
  <c r="F12" i="47"/>
  <c r="F11" i="47"/>
  <c r="B11" i="47"/>
  <c r="F10" i="47"/>
  <c r="G8" i="47"/>
  <c r="E8" i="47"/>
  <c r="D8" i="47"/>
  <c r="C8" i="47"/>
  <c r="B8" i="47"/>
  <c r="F8" i="47" s="1"/>
  <c r="G7" i="47"/>
  <c r="F7" i="47"/>
  <c r="B7" i="47"/>
  <c r="D69" i="76" l="1"/>
  <c r="D68" i="76"/>
  <c r="D67" i="76"/>
  <c r="D66" i="76"/>
  <c r="D65" i="76"/>
  <c r="D64" i="76"/>
  <c r="D63" i="76"/>
  <c r="D62" i="76"/>
  <c r="D61" i="76"/>
  <c r="D60" i="76"/>
  <c r="D59" i="76"/>
  <c r="D58" i="76"/>
  <c r="D57" i="76"/>
  <c r="D56" i="76"/>
  <c r="D55" i="76"/>
  <c r="D54" i="76"/>
  <c r="D53" i="76"/>
  <c r="C128" i="76" l="1"/>
  <c r="D125" i="76"/>
  <c r="D128" i="76" s="1"/>
  <c r="C129" i="76" l="1"/>
  <c r="D129" i="76" s="1"/>
</calcChain>
</file>

<file path=xl/sharedStrings.xml><?xml version="1.0" encoding="utf-8"?>
<sst xmlns="http://schemas.openxmlformats.org/spreadsheetml/2006/main" count="1199" uniqueCount="610">
  <si>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</si>
  <si>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</si>
  <si>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</si>
  <si>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</si>
  <si>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</si>
  <si>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</si>
  <si>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</si>
  <si>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</si>
  <si>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</si>
  <si>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</si>
  <si>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</si>
  <si>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</si>
  <si>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</si>
  <si>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</si>
  <si>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</si>
  <si>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</si>
  <si>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</si>
  <si>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</si>
  <si>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</si>
  <si>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</si>
  <si>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</si>
  <si>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</si>
  <si>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</si>
  <si>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</si>
  <si>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</si>
  <si>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</si>
  <si>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STAV - POČET SM</t>
  </si>
  <si>
    <t>výchozí stav</t>
  </si>
  <si>
    <t xml:space="preserve">90 SM (jedná se o dočasná SM) 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</si>
  <si>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</si>
  <si>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</si>
  <si>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</si>
  <si>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</si>
  <si>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</si>
  <si>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</si>
  <si>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</si>
  <si>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</si>
  <si>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</si>
  <si>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</si>
  <si>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</si>
  <si>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</si>
  <si>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</si>
  <si>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</si>
  <si>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</si>
  <si>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</si>
  <si>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</si>
  <si>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</si>
  <si>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</si>
  <si>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</si>
  <si>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</si>
  <si>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</si>
  <si>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</si>
  <si>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</si>
  <si>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</si>
  <si>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</si>
  <si>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</si>
  <si>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</si>
  <si>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</si>
  <si>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</si>
  <si>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</si>
  <si>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</si>
  <si>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</si>
  <si>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</si>
  <si>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</si>
  <si>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</si>
  <si>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</si>
  <si>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</si>
  <si>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</si>
  <si>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</si>
  <si>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</si>
  <si>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</si>
  <si>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</si>
  <si>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</si>
  <si>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</si>
  <si>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</si>
  <si>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</si>
  <si>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</si>
  <si>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</si>
  <si>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</si>
  <si>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</si>
  <si>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</si>
  <si>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</si>
  <si>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</si>
  <si>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</si>
  <si>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</si>
  <si>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</si>
  <si>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</si>
  <si>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</si>
  <si>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</si>
  <si>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</si>
  <si>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</si>
  <si>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</si>
  <si>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</si>
  <si>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</si>
  <si>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</si>
  <si>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</si>
  <si>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</si>
  <si>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</si>
  <si>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</si>
  <si>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</si>
  <si>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</si>
  <si>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</si>
  <si>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</si>
  <si>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</si>
  <si>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</si>
  <si>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</si>
  <si>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</si>
  <si>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</si>
  <si>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</si>
  <si>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</si>
  <si>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</si>
  <si>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</si>
  <si>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</si>
  <si>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</si>
  <si>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</si>
  <si>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</si>
  <si>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</si>
  <si>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</si>
  <si>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</si>
  <si>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</si>
  <si>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</si>
  <si>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</si>
  <si>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</si>
  <si>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CHPM - SVČ OZP</t>
  </si>
  <si>
    <t>Příspěvek na provoz CHPM                                                                                                                                                                                       a CHPM - SVČ OZP</t>
  </si>
  <si>
    <t>počet zaměstnanců</t>
  </si>
  <si>
    <t>Kraj Vysočina</t>
  </si>
  <si>
    <t>Vysvětlivky:</t>
  </si>
  <si>
    <t>Chráněná pracovní místa (vymezená)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</si>
  <si>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</si>
  <si>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</si>
  <si>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</si>
  <si>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</si>
  <si>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Chráněné pracovní místa (CHPM)
- zřízená</t>
  </si>
  <si>
    <t>Příspěvek na provoz CHPM                                                                                                                                                                                                    a CHPM - SVČ OZP</t>
  </si>
  <si>
    <t>zaměstnanci, SVČ</t>
  </si>
  <si>
    <t xml:space="preserve">Projekty ESF -
OP LZZ - SÚPM 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</si>
  <si>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</si>
  <si>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</si>
  <si>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</si>
  <si>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</si>
  <si>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</si>
  <si>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</si>
  <si>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</si>
  <si>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</si>
  <si>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</si>
  <si>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</si>
  <si>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</si>
  <si>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</si>
  <si>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</si>
  <si>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</si>
  <si>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Odborná praxe pro mladé 
do 30 let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</si>
  <si>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</si>
  <si>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</si>
  <si>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</si>
  <si>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>Projekty ESF -
OP LZZ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</si>
  <si>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</si>
  <si>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</si>
  <si>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t>Úřad práce ČR</t>
  </si>
  <si>
    <t>Generální ředitelství</t>
  </si>
  <si>
    <t>Krajská pobočka pro hlavní město Prahu</t>
  </si>
  <si>
    <t>Krajská pobočka v Příbrami</t>
  </si>
  <si>
    <t>Krajská pobočka v Českých Budějovicích</t>
  </si>
  <si>
    <t>Krajská pobočka v Plzni</t>
  </si>
  <si>
    <t>Krajská pobočka v Karlových Varech</t>
  </si>
  <si>
    <t>Krajská pobočka v Ústí nad Labem</t>
  </si>
  <si>
    <t>Krajská pobočka v Liberci</t>
  </si>
  <si>
    <t>Krajská pobočka v Hradci Králové</t>
  </si>
  <si>
    <t>Krajská pobočka v Pardubicích</t>
  </si>
  <si>
    <t>Krajská pobočka v Jihlavě</t>
  </si>
  <si>
    <t>Krajská pobočka v Brně</t>
  </si>
  <si>
    <t>Krajská pobočka v Olomouci</t>
  </si>
  <si>
    <t>Krajská pobočka v Ostravě</t>
  </si>
  <si>
    <t>Krajská pobočka ve Zlíně</t>
  </si>
  <si>
    <t>Zdroj: GINIS</t>
  </si>
  <si>
    <t>Zdroj: JVM</t>
  </si>
  <si>
    <t>Přídavek na dítě</t>
  </si>
  <si>
    <t>Příspěvek při převzetí dítěte</t>
  </si>
  <si>
    <t>Přísp. na úhradu potřeb dítěte</t>
  </si>
  <si>
    <t>Přísp. na zak. vozidla</t>
  </si>
  <si>
    <t>Zdroj: JVM, GINIS</t>
  </si>
  <si>
    <t>Příspěvek  na zvláštní pomůcku</t>
  </si>
  <si>
    <t>volná pracovní místa (VPM)</t>
  </si>
  <si>
    <t>počet zaprac. osob</t>
  </si>
  <si>
    <t>Chráněná pracovní místa - zřízení</t>
  </si>
  <si>
    <t>Žádosti o udělení povolení ke zprostředkování zaměstnání</t>
  </si>
  <si>
    <t>Kraj</t>
  </si>
  <si>
    <t>Projekty ESF-OP LZZ Cílené programy</t>
  </si>
  <si>
    <t>:</t>
  </si>
  <si>
    <t>Malta</t>
  </si>
  <si>
    <t>Rumunsko</t>
  </si>
  <si>
    <t>Maďarsko</t>
  </si>
  <si>
    <t>Francie</t>
  </si>
  <si>
    <t>Polsko</t>
  </si>
  <si>
    <t>Bulharsko</t>
  </si>
  <si>
    <t>Itálie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</si>
  <si>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</si>
  <si>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</si>
  <si>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</si>
  <si>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</si>
  <si>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</si>
  <si>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</si>
  <si>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</si>
  <si>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</si>
  <si>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</si>
  <si>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</si>
  <si>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</si>
  <si>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</si>
  <si>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</si>
  <si>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</si>
  <si>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</si>
  <si>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 xml:space="preserve">2) </t>
    </r>
    <r>
      <rPr>
        <i/>
        <sz val="20"/>
        <rFont val="Calibri"/>
        <family val="2"/>
        <charset val="238"/>
        <scheme val="minor"/>
      </rPr>
      <t>nejedná se o nově vytvořená místa, pouze o vymezená místa, kde jsou zaměstnáni OZP, pro účely získání příspěvku od ÚP ČR</t>
    </r>
  </si>
  <si>
    <r>
      <rPr>
        <i/>
        <vertAlign val="superscript"/>
        <sz val="20"/>
        <rFont val="Calibri"/>
        <family val="2"/>
        <charset val="238"/>
        <scheme val="minor"/>
      </rPr>
      <t>3)</t>
    </r>
    <r>
      <rPr>
        <i/>
        <sz val="20"/>
        <rFont val="Calibri"/>
        <family val="2"/>
        <charset val="238"/>
        <scheme val="minor"/>
      </rPr>
      <t xml:space="preserve"> vč. ESF</t>
    </r>
  </si>
  <si>
    <t>Příloha č. 3e</t>
  </si>
  <si>
    <t>Příloha č. 3f</t>
  </si>
  <si>
    <t>Mezinárodní srovnání ČR a EU28 - grafy</t>
  </si>
  <si>
    <t>Povolení překročit rozpočet o mimorozpočtové zdroje</t>
  </si>
  <si>
    <t>Poradenství</t>
  </si>
  <si>
    <r>
      <t xml:space="preserve">projekty ESF OP LZZ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</si>
  <si>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 LZZ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</si>
  <si>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r>
      <t xml:space="preserve">projekty ESF OP LZZ  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Cílené programy</t>
    </r>
  </si>
  <si>
    <r>
      <t xml:space="preserve">projekty ESF OP LZZ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</si>
  <si>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t xml:space="preserve">Zvolená rekvalifikace 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</si>
  <si>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</t>
    </r>
    <r>
      <rPr>
        <b/>
        <i/>
        <sz val="39"/>
        <rFont val="Calibri"/>
        <family val="2"/>
        <charset val="238"/>
        <scheme val="minor"/>
      </rPr>
      <t>CHPM</t>
    </r>
    <r>
      <rPr>
        <i/>
        <sz val="39"/>
        <rFont val="Calibri"/>
        <family val="2"/>
        <charset val="238"/>
        <scheme val="minor"/>
      </rPr>
      <t xml:space="preserve"> - chráněná pracovní místa, </t>
    </r>
    <r>
      <rPr>
        <b/>
        <i/>
        <sz val="39"/>
        <rFont val="Calibri"/>
        <family val="2"/>
        <charset val="238"/>
        <scheme val="minor"/>
      </rPr>
      <t xml:space="preserve">OP LZZ </t>
    </r>
    <r>
      <rPr>
        <i/>
        <sz val="39"/>
        <rFont val="Calibri"/>
        <family val="2"/>
        <charset val="238"/>
        <scheme val="minor"/>
      </rPr>
      <t xml:space="preserve">- Operační program Lidské zdroje a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</si>
  <si>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</si>
  <si>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CHPM
vymezená + CHPM SVČ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</si>
  <si>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r>
      <t xml:space="preserve">Příspěvek
na zapracování </t>
    </r>
    <r>
      <rPr>
        <b/>
        <vertAlign val="superscript"/>
        <sz val="20"/>
        <rFont val="Calibri"/>
        <family val="2"/>
        <charset val="238"/>
        <scheme val="minor"/>
      </rPr>
      <t>1</t>
    </r>
    <r>
      <rPr>
        <b/>
        <vertAlign val="superscript"/>
        <sz val="20"/>
        <rFont val="Calibri"/>
        <family val="2"/>
        <charset val="238"/>
      </rPr>
      <t>)</t>
    </r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</si>
  <si>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</si>
  <si>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</si>
  <si>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</si>
  <si>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</si>
  <si>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</si>
  <si>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</si>
  <si>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</si>
  <si>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</si>
  <si>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Projekty ESF - OP LZZ - VPP</t>
  </si>
  <si>
    <t>Projekty ESF - OP LZZ - SÚPM</t>
  </si>
  <si>
    <t>Projekty ESF - OP LZZ - Cílené programy</t>
  </si>
  <si>
    <t>Odborná praxe do 30ti let</t>
  </si>
  <si>
    <t>Zvolená rekvalifikace</t>
  </si>
  <si>
    <t>Vývoj míry nezaměstnanosti v % v zemích EU v letech 2014 - 2015</t>
  </si>
  <si>
    <t>2013 M01</t>
  </si>
  <si>
    <t>2013 M02</t>
  </si>
  <si>
    <t>2013 M03</t>
  </si>
  <si>
    <t>2013 M04</t>
  </si>
  <si>
    <t>2013 M05</t>
  </si>
  <si>
    <t>2013 M06</t>
  </si>
  <si>
    <t>2013 M07</t>
  </si>
  <si>
    <t>2013 M08</t>
  </si>
  <si>
    <t>2013 M09</t>
  </si>
  <si>
    <t>2013 M10</t>
  </si>
  <si>
    <t>2013 M11</t>
  </si>
  <si>
    <t>2013 M12</t>
  </si>
  <si>
    <t>2014 01</t>
  </si>
  <si>
    <t>2014 02</t>
  </si>
  <si>
    <t>2014 03</t>
  </si>
  <si>
    <t>2014 04</t>
  </si>
  <si>
    <t>2014 05</t>
  </si>
  <si>
    <t>2014 06</t>
  </si>
  <si>
    <t>2014 07</t>
  </si>
  <si>
    <t>2014 08</t>
  </si>
  <si>
    <t>2014 09</t>
  </si>
  <si>
    <t>2014 10</t>
  </si>
  <si>
    <t>2014 11</t>
  </si>
  <si>
    <t>2014 12</t>
  </si>
  <si>
    <t>2015 01</t>
  </si>
  <si>
    <t>2015 02</t>
  </si>
  <si>
    <t>2015 03</t>
  </si>
  <si>
    <t>2015 04</t>
  </si>
  <si>
    <t>2015 05</t>
  </si>
  <si>
    <t>2015 06</t>
  </si>
  <si>
    <t>Czech Republic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</si>
  <si>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</si>
  <si>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</si>
  <si>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</si>
  <si>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</si>
  <si>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</si>
  <si>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</si>
  <si>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</si>
  <si>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</si>
  <si>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</si>
  <si>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</si>
  <si>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</si>
  <si>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</si>
  <si>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</si>
  <si>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</si>
  <si>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</si>
  <si>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</si>
  <si>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</si>
  <si>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</si>
  <si>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</si>
  <si>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</si>
  <si>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</si>
  <si>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</si>
  <si>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</si>
  <si>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</si>
  <si>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</si>
  <si>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</si>
  <si>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</si>
  <si>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</si>
  <si>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</si>
  <si>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</si>
  <si>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</si>
  <si>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</si>
  <si>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</si>
  <si>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</si>
  <si>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</si>
  <si>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</si>
  <si>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 xml:space="preserve">§ 58a ZoZ </t>
  </si>
  <si>
    <t>§ 59 ZoZ</t>
  </si>
  <si>
    <t>§ 308 a 309 ZP</t>
  </si>
  <si>
    <t>Dávky státní sociální podpory a pěstounské péče</t>
  </si>
  <si>
    <t>Platy státních úředníků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</si>
  <si>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</si>
  <si>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</si>
  <si>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</si>
  <si>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</si>
  <si>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</si>
  <si>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</si>
  <si>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</si>
  <si>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</si>
  <si>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</si>
  <si>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</si>
  <si>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</si>
  <si>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</si>
  <si>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</si>
  <si>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</si>
  <si>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</si>
  <si>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</si>
  <si>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</si>
  <si>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>zdroj: IS Ginis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</si>
  <si>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</si>
  <si>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</si>
  <si>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</si>
  <si>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</si>
  <si>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</si>
  <si>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podaných žádostí celkem</t>
  </si>
  <si>
    <t>Počet vyřízených žádostí celkem</t>
  </si>
  <si>
    <t>KrP pro hl.m. Prahu</t>
  </si>
  <si>
    <t>VÝVOJ POČTU ZAMĚSTNANCŮ - SYSTEMIZOVANÝCH MÍST (SM) NA ÚP ĆR OD JEHO VZNIKU</t>
  </si>
  <si>
    <t>PROSINEC 2010</t>
  </si>
  <si>
    <t>DUBEN 2011</t>
  </si>
  <si>
    <t>SRPEN 2011</t>
  </si>
  <si>
    <t>ŘÍJEN 2011</t>
  </si>
  <si>
    <t>PROSINEC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</si>
  <si>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</si>
  <si>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</si>
  <si>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</si>
  <si>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</si>
  <si>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</si>
  <si>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</si>
  <si>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</si>
  <si>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ZÁŘÍ 2013</t>
  </si>
  <si>
    <t>ŘÍJEN 2013</t>
  </si>
  <si>
    <t>LEDEN 2014</t>
  </si>
  <si>
    <t>ČERVENEC 2014</t>
  </si>
  <si>
    <t>LEDEN 2015</t>
  </si>
  <si>
    <t>DUBEN 2015</t>
  </si>
  <si>
    <t xml:space="preserve">bez ESF  </t>
  </si>
  <si>
    <t>CELKEM</t>
  </si>
  <si>
    <t>zajišťováno 77 samostatnými ÚP</t>
  </si>
  <si>
    <t xml:space="preserve">mimořádné navýšení o 150 + 49 inspektorů kvality  </t>
  </si>
  <si>
    <t>3 SM převod z MPSV
navýšení 50 SM (pěstounská péče)</t>
  </si>
  <si>
    <t>60 SM (jedná se o dočasná SM) - - posílení NSD + EKO</t>
  </si>
  <si>
    <t>144 SM (NA PĚSTOUNY) POSÍLENÍ KrP 126</t>
  </si>
  <si>
    <t xml:space="preserve">16 SM PŘEVOD MPSV 
</t>
  </si>
  <si>
    <t>319 SM POSÍLENÍ KrP</t>
  </si>
  <si>
    <t xml:space="preserve">9 SM PŘEVOD MPSV 
</t>
  </si>
  <si>
    <t>6 SM PŘEVOD MPSV 
381 SM POSÍLENÍ KrP</t>
  </si>
  <si>
    <t xml:space="preserve">600 SM POSÍLENÍ NSD
</t>
  </si>
  <si>
    <t>20 SM
SNÍŽENÍ SM (POKYN MPSV)
"ZoSS"
50 SM
SNÍŽENÍ SM
(PŘEVOD IPSS NA MPSV)</t>
  </si>
  <si>
    <t>10 SM
SNÍŽENÍ SM NA GŘ (POKYN MPSV)
PŘEVOD METODIKY "Z A NSD" NA MPSV</t>
  </si>
  <si>
    <t xml:space="preserve">300 SM 
POSÍLENÍ NSD
</t>
  </si>
  <si>
    <t>ZDŮVODNĚNÍ ZMĚNY POČTU</t>
  </si>
  <si>
    <t>Shrnutí &gt;&gt;&gt;&gt;</t>
  </si>
  <si>
    <t>září 2011</t>
  </si>
  <si>
    <t>září 2013</t>
  </si>
  <si>
    <t>červenec 2014</t>
  </si>
  <si>
    <t>leden 2015</t>
  </si>
  <si>
    <t>duben 2015</t>
  </si>
  <si>
    <t>realita</t>
  </si>
  <si>
    <t>potřeba</t>
  </si>
  <si>
    <t>Krajské pobočky</t>
  </si>
  <si>
    <t>1. pololetí</t>
  </si>
  <si>
    <t>Brno</t>
  </si>
  <si>
    <t>České Budějovice</t>
  </si>
  <si>
    <t>Hradci Králové</t>
  </si>
  <si>
    <t>Jihlava</t>
  </si>
  <si>
    <t>Karlové Vary</t>
  </si>
  <si>
    <t>Liberec</t>
  </si>
  <si>
    <t>Olomouc</t>
  </si>
  <si>
    <t>Ostrava</t>
  </si>
  <si>
    <t>Pardubice</t>
  </si>
  <si>
    <t>Plzeň</t>
  </si>
  <si>
    <t>Příbram</t>
  </si>
  <si>
    <t>Ústí nad Labem</t>
  </si>
  <si>
    <t>Zlín</t>
  </si>
  <si>
    <t>Celkový součet</t>
  </si>
  <si>
    <t>Stát</t>
  </si>
  <si>
    <t>Počet celkem</t>
  </si>
  <si>
    <t>Podíl na celkové zahraniční zam.</t>
  </si>
  <si>
    <t>Ukrajina</t>
  </si>
  <si>
    <t>Rusko</t>
  </si>
  <si>
    <t>Vietnam</t>
  </si>
  <si>
    <t>Spol. rep. Něm</t>
  </si>
  <si>
    <t>Spoj. král.</t>
  </si>
  <si>
    <t>Občané EU/EHP Švýcarska</t>
  </si>
  <si>
    <t>Cizinci s platným povolením k zaměstnání</t>
  </si>
  <si>
    <t>Cizinci, kteří nepotřebují povolení, morou, zelenou nebo zaměstnaneckou kartu</t>
  </si>
  <si>
    <t>Držitelé zaměstnanecké karty</t>
  </si>
  <si>
    <t>Držitelé  modré karty</t>
  </si>
  <si>
    <t>Držitelé zelené karty</t>
  </si>
  <si>
    <t>Ruská fed.</t>
  </si>
  <si>
    <t>Mongolsko</t>
  </si>
  <si>
    <t>Spoj. státy</t>
  </si>
  <si>
    <t>Japonsko</t>
  </si>
  <si>
    <t>Thajsko</t>
  </si>
  <si>
    <t>Uzbekistán</t>
  </si>
  <si>
    <t>Korejská r.</t>
  </si>
  <si>
    <t>Moldavsko</t>
  </si>
  <si>
    <t>Indie</t>
  </si>
  <si>
    <t>Bělorusko</t>
  </si>
  <si>
    <t>SRN</t>
  </si>
  <si>
    <t>Čínská l.r.</t>
  </si>
  <si>
    <t>Filipíny</t>
  </si>
  <si>
    <t>Turecko</t>
  </si>
  <si>
    <t>Srbsko</t>
  </si>
  <si>
    <t>Kazachstán</t>
  </si>
  <si>
    <t>Bosna a Herc.</t>
  </si>
  <si>
    <t>Kanada</t>
  </si>
  <si>
    <t>Makedonie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</si>
  <si>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</si>
  <si>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</si>
  <si>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</si>
  <si>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</si>
  <si>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</si>
  <si>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</si>
  <si>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</si>
  <si>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</si>
  <si>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</si>
  <si>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</si>
  <si>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</si>
  <si>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Povolení k zaměstnání</t>
  </si>
  <si>
    <t>Nově vydaná celkem</t>
  </si>
  <si>
    <t>Prodloužená celkem</t>
  </si>
  <si>
    <t>z toho pro členy družstev (podle § 89 odst. 2 zákona o zaměstnanosti)</t>
  </si>
  <si>
    <t>z toho pro společníky obchodních společností (podle § 89 odst. 2 zákona o zaměstnanosti)</t>
  </si>
  <si>
    <t>z toho pro držitele povol. k dl. pob. - podnikání  (podle § 89 odst. 4 zákona o zaměstnanosti)</t>
  </si>
  <si>
    <t>z toho pro sezónní pracovníky (podle § 96 zákona o zaměstnanosti)</t>
  </si>
  <si>
    <t>Příspěvek na živobytí - provedená sociální šetření v roce 2015 (v tis.)</t>
  </si>
  <si>
    <t>Doplatek na bydlení – provedená sociální šetření v roce 2015 (v tis.)</t>
  </si>
  <si>
    <t>Počet vyřízených stížností</t>
  </si>
  <si>
    <t xml:space="preserve">§ 62 ZP - Hromadné propouštění </t>
  </si>
  <si>
    <t xml:space="preserve">únor </t>
  </si>
  <si>
    <t xml:space="preserve">březen </t>
  </si>
  <si>
    <t xml:space="preserve">duben </t>
  </si>
  <si>
    <t>květen</t>
  </si>
  <si>
    <t xml:space="preserve">červen </t>
  </si>
  <si>
    <t>červenec</t>
  </si>
  <si>
    <t>srpen</t>
  </si>
  <si>
    <t>září</t>
  </si>
  <si>
    <t xml:space="preserve">říjen </t>
  </si>
  <si>
    <t xml:space="preserve">listopad </t>
  </si>
  <si>
    <t xml:space="preserve">prosinec 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</si>
  <si>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</si>
  <si>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</si>
  <si>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</si>
  <si>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</si>
  <si>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</si>
  <si>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</si>
  <si>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</si>
  <si>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</si>
  <si>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</si>
  <si>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Hromadné propouštění - počty zaměsnavatelů a zaměstnanců 2013-2015</t>
  </si>
  <si>
    <t>Hromadné propouštění v letech 2013 - 2015 - grafy</t>
  </si>
  <si>
    <t>Příloha č. 4a</t>
  </si>
  <si>
    <t>Příloha č. 4b</t>
  </si>
  <si>
    <t>Příloha č. 4c</t>
  </si>
  <si>
    <t>Příloha č. 4d</t>
  </si>
  <si>
    <t>Příloha č. 5</t>
  </si>
  <si>
    <t>Zahraniční zaměstnanost dle národní klasifikace zaměstnání k 30. 6. 2015</t>
  </si>
  <si>
    <t>Příloha č. 6a</t>
  </si>
  <si>
    <t>Příloha č. 6b</t>
  </si>
  <si>
    <t>Příspěvek na podporu zaměstnávání osob se ZP (kraje)</t>
  </si>
  <si>
    <t>Příloha č. 9</t>
  </si>
  <si>
    <t>Příloha č. 12</t>
  </si>
  <si>
    <t>říjen</t>
  </si>
  <si>
    <t>prosinec</t>
  </si>
  <si>
    <t>Hlášená hromadná propouštění v letech 2013-2015</t>
  </si>
  <si>
    <t>Aktivní politika zaměstnanosti k 31. prosinci 2015</t>
  </si>
  <si>
    <t>Vývoj v oblasti aktivní politiky zaměstnanosti v roce 2015</t>
  </si>
  <si>
    <t>Období &gt;&gt;&gt;&gt;</t>
  </si>
  <si>
    <t>LEDEN 2016</t>
  </si>
  <si>
    <r>
      <t xml:space="preserve">1.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1000 SM. </t>
    </r>
  </si>
  <si>
    <r>
      <t xml:space="preserve">2.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185 SM </t>
    </r>
  </si>
  <si>
    <r>
      <t xml:space="preserve">3. vlna propouštění = zrušení </t>
    </r>
    <r>
      <rPr>
        <b/>
        <sz val="11"/>
        <color theme="1"/>
        <rFont val="Calibri"/>
        <family val="2"/>
        <charset val="238"/>
        <scheme val="minor"/>
      </rPr>
      <t>714  SM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</si>
  <si>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příchod agend Hmotné nouze   a zaměstnanců z obcí v počtu </t>
    </r>
    <r>
      <rPr>
        <b/>
        <sz val="11"/>
        <color theme="1"/>
        <rFont val="Calibri"/>
        <family val="2"/>
        <charset val="238"/>
        <scheme val="minor"/>
      </rPr>
      <t xml:space="preserve">1953 SM </t>
    </r>
    <r>
      <rPr>
        <sz val="11"/>
        <color theme="1"/>
        <rFont val="Calibri"/>
        <family val="2"/>
        <charset val="238"/>
        <scheme val="minor"/>
      </rPr>
      <t xml:space="preserve">z počtu </t>
    </r>
    <r>
      <rPr>
        <b/>
        <sz val="11"/>
        <color theme="1"/>
        <rFont val="Calibri"/>
        <family val="2"/>
        <charset val="238"/>
        <scheme val="minor"/>
      </rPr>
      <t xml:space="preserve">3642 </t>
    </r>
    <r>
      <rPr>
        <sz val="11"/>
        <color theme="1"/>
        <rFont val="Calibri"/>
        <family val="2"/>
        <charset val="238"/>
        <scheme val="minor"/>
      </rPr>
      <t>pracovníků vykonávající agendu HN na obcích
- 1689</t>
    </r>
  </si>
  <si>
    <t xml:space="preserve">24 SM 
POSÍLENÍ 
(CALL CENTRUM)
157 SM 
POSÍLENÍ 
(KA08)
</t>
  </si>
  <si>
    <r>
      <t xml:space="preserve">Vyjde-li se  z vychozího počtu </t>
    </r>
    <r>
      <rPr>
        <b/>
        <sz val="11"/>
        <color theme="1"/>
        <rFont val="Calibri"/>
        <family val="2"/>
        <charset val="238"/>
        <scheme val="minor"/>
      </rPr>
      <t>8136 SM</t>
    </r>
    <r>
      <rPr>
        <sz val="11"/>
        <color theme="1"/>
        <rFont val="Calibri"/>
        <family val="2"/>
        <charset val="238"/>
        <scheme val="minor"/>
      </rPr>
      <t xml:space="preserve"> (před 4/2011) a připočte-li se k tomu "pouze" agenda HN převzatá z obcí za </t>
    </r>
    <r>
      <rPr>
        <b/>
        <sz val="11"/>
        <color theme="1"/>
        <rFont val="Calibri"/>
        <family val="2"/>
        <charset val="238"/>
        <scheme val="minor"/>
      </rPr>
      <t>3642</t>
    </r>
    <r>
      <rPr>
        <sz val="11"/>
        <color theme="1"/>
        <rFont val="Calibri"/>
        <family val="2"/>
        <charset val="238"/>
        <scheme val="minor"/>
      </rPr>
      <t xml:space="preserve"> pracovníků, odpovídalo by to pořebě cca </t>
    </r>
    <r>
      <rPr>
        <b/>
        <sz val="11"/>
        <color theme="1"/>
        <rFont val="Calibri"/>
        <family val="2"/>
        <charset val="238"/>
        <scheme val="minor"/>
      </rPr>
      <t>11 778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SM</t>
    </r>
    <r>
      <rPr>
        <sz val="11"/>
        <color theme="1"/>
        <rFont val="Calibri"/>
        <family val="2"/>
        <charset val="238"/>
        <scheme val="minor"/>
      </rPr>
      <t xml:space="preserve"> na ÚP pro zpracování všech agend (SSP, ZAM, HN, atd…. atd).  Z toho plyne, že současný stav </t>
    </r>
    <r>
      <rPr>
        <b/>
        <sz val="11"/>
        <color theme="1"/>
        <rFont val="Calibri"/>
        <family val="2"/>
        <charset val="238"/>
        <scheme val="minor"/>
      </rPr>
      <t>10408 SM</t>
    </r>
    <r>
      <rPr>
        <sz val="11"/>
        <color theme="1"/>
        <rFont val="Calibri"/>
        <family val="2"/>
        <charset val="238"/>
        <scheme val="minor"/>
      </rPr>
      <t xml:space="preserve"> je o </t>
    </r>
    <r>
      <rPr>
        <b/>
        <sz val="11"/>
        <color theme="1"/>
        <rFont val="Calibri"/>
        <family val="2"/>
        <charset val="238"/>
        <scheme val="minor"/>
      </rPr>
      <t>11,63 %</t>
    </r>
    <r>
      <rPr>
        <sz val="11"/>
        <color theme="1"/>
        <rFont val="Calibri"/>
        <family val="2"/>
        <charset val="238"/>
        <scheme val="minor"/>
      </rPr>
      <t xml:space="preserve"> nižší než je optimální stav!</t>
    </r>
  </si>
  <si>
    <t>leden 2016</t>
  </si>
  <si>
    <t>Rozpočet ÚP ČR - ke dni 31. 12. 2015 (v Kč)</t>
  </si>
  <si>
    <t>Plnění a čerpání rozpočtu k 31.12.2015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</si>
  <si>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</si>
  <si>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</si>
  <si>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</si>
  <si>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</si>
  <si>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</si>
  <si>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</si>
  <si>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</si>
  <si>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</si>
  <si>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</si>
  <si>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t>Struktura zahraniční zaměstnanosti k 31. 12. 2015 – 10 nejčastěji zastoupených občanství</t>
  </si>
  <si>
    <t>Struktura zahraniční zaměstnanosti dle formy evidence a státního občanství (10 nejčetněji zastoupených) – stav k 31. 12. 2015</t>
  </si>
  <si>
    <t>Spoj. Státy</t>
  </si>
  <si>
    <t>Irán</t>
  </si>
  <si>
    <t>Egypt</t>
  </si>
  <si>
    <t>Zahraniční zaměstnanost dle národní klasifikace zaměstnání - stav k 31. 12. 2015</t>
  </si>
  <si>
    <t>Povolení k zaměstnání vydaná a prodloužená v roce 2015</t>
  </si>
  <si>
    <t>Statistika za rok 2015 - agentury práce</t>
  </si>
  <si>
    <t xml:space="preserve">Počet doručených podnětů Ministerstva vnitra k odejmutí </t>
  </si>
  <si>
    <t>Udělení a neudělení</t>
  </si>
  <si>
    <t>Odejmutí povolení</t>
  </si>
  <si>
    <t>Ostatní (na žádost, § 60 ZoZ atd.)</t>
  </si>
  <si>
    <t>Ochrana zaměstnanců při platební neschopnosti zaměstnavatele dle zákona č. 118/2000 Sb. za rok 2015</t>
  </si>
  <si>
    <r>
      <rPr>
        <sz val="10"/>
        <rFont val="Calibri"/>
        <family val="2"/>
        <charset val="238"/>
        <scheme val="minor"/>
      </rPr>
      <t>*V</t>
    </r>
    <r>
      <rPr>
        <i/>
        <sz val="10"/>
        <rFont val="Calibri"/>
        <family val="2"/>
        <charset val="238"/>
        <scheme val="minor"/>
      </rPr>
      <t xml:space="preserve"> počtu vyřízených žádostí jsou i žádosti z předcházejícího roku </t>
    </r>
  </si>
  <si>
    <t>Příspěvek na podporu zaměstnávání osob se ZP dle ust.     § 78 zákona o zaměstnanosti za rok 2015</t>
  </si>
  <si>
    <t>Objem vyplacených nepojistných sociálních dávek v krajích v roce 2015 (v tis. Kč)</t>
  </si>
  <si>
    <t>Počet vyplacených dávek v krajích v roce 2015 (v tis.)</t>
  </si>
  <si>
    <t>Dávky pěstounské péče - objem a počet v roce 2015</t>
  </si>
  <si>
    <t>Dávky pro osoby se zdravotním postižením v roce 2015</t>
  </si>
  <si>
    <t>Dávky pomoci v hmotné nouzi - objem a počet v roce 2015</t>
  </si>
  <si>
    <t>SPVPP - vyplacené řádné příspěvky v krajích v roce 2015</t>
  </si>
  <si>
    <t xml:space="preserve">Dávky státní sociální podpory za rok 2015 - počet </t>
  </si>
  <si>
    <t>Dávky státní sociální podpory za rok 2015 - objem v tis. Kč</t>
  </si>
  <si>
    <t>2. pololetí</t>
  </si>
  <si>
    <t>Hradec Králové</t>
  </si>
  <si>
    <t xml:space="preserve">  GŘ ÚP ČR*)</t>
  </si>
  <si>
    <t>*) refundace dávek SSP do zahraničí</t>
  </si>
  <si>
    <t>2015  07</t>
  </si>
  <si>
    <t>2015  08</t>
  </si>
  <si>
    <t>2015  09</t>
  </si>
  <si>
    <t>2015   10</t>
  </si>
  <si>
    <t>2015  11</t>
  </si>
  <si>
    <t>2015  12</t>
  </si>
  <si>
    <t>Germany (until 1990 former territory of the FRG)</t>
  </si>
  <si>
    <t>European Union (28 countries)</t>
  </si>
  <si>
    <t>Zdroj: Eurostat 17.2.2016, sezonně neočištěná data</t>
  </si>
  <si>
    <t>Příloha č. 14</t>
  </si>
  <si>
    <t>Příloha č. 10</t>
  </si>
  <si>
    <t>Rozpočet ÚP ČR k 31. prosinci 2015</t>
  </si>
  <si>
    <t xml:space="preserve">Struktura zahraniční zaměstnanosti k 31. 12. 2015 </t>
  </si>
  <si>
    <t xml:space="preserve">Struktura zahraniční zaměstnanosti dle formy evidence a státního občanství k 31. 12. 2015 </t>
  </si>
  <si>
    <t>Povolení k zaměstnání cizinců - vydaná a prodloužená v roce 2015</t>
  </si>
  <si>
    <t>Vývoj v oblasti APZ v roce 2015 (kraje)</t>
  </si>
  <si>
    <t>Vývoj v oblasti APZ v roce 2015 (ČR, graf)</t>
  </si>
  <si>
    <t>Ochrana zaměstnanců při platební neschopnosti zaměstnavatele v roce 2015</t>
  </si>
  <si>
    <t>Vyplacené dávky v roce 2015 - celkem</t>
  </si>
  <si>
    <t>Dávky SSP v roce 2015</t>
  </si>
  <si>
    <t>Dávky pěstounské péče v roce 2015</t>
  </si>
  <si>
    <t>Dávky pro OZP v roce 2015</t>
  </si>
  <si>
    <t>Dávky HMN v roce 2015</t>
  </si>
  <si>
    <t>Příspěvek na živobytí, doplatek na bydlení - sociální šetření za rok 2015</t>
  </si>
  <si>
    <t>Podněty podané v roce 2015 u Úřadu práce ČR a srovnání s obdobím předcházejícím</t>
  </si>
  <si>
    <t>Oblast zaměstnanosti</t>
  </si>
  <si>
    <t>Rok 2015</t>
  </si>
  <si>
    <t>Rok 2014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</si>
  <si>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</si>
  <si>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</si>
  <si>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</si>
  <si>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</si>
  <si>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</si>
  <si>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</si>
  <si>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</si>
  <si>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</si>
  <si>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</si>
  <si>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</si>
  <si>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6a). Rozdíl je způsoben např. převodem vrácených mylných plateb, cizími platbami k příslušnému účtu, výdaji na poštovné,výplatou dobíhajících již neexistujících dávek a pod. </t>
  </si>
  <si>
    <t>Počet přijatých písemných žádostí v režimu zákona č. 106/1999 Sb., o svobodném přístupu k informacím. Ve znění pozdějších předpisů – Úřad práce ČR rok 2015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</si>
  <si>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</si>
  <si>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</si>
  <si>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</si>
  <si>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</si>
  <si>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--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</si>
  <si>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</si>
  <si>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</si>
  <si>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</si>
  <si>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</si>
  <si>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</si>
  <si>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</si>
  <si>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</si>
  <si>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Pohledávky předané Celní správě ČR v roce 2015 (v Kč)</t>
  </si>
  <si>
    <t>rok 2013</t>
  </si>
  <si>
    <t>rok 2014</t>
  </si>
  <si>
    <t>rok 2015</t>
  </si>
  <si>
    <t>v Praze</t>
  </si>
  <si>
    <t>Krajská pobočka/rok</t>
  </si>
  <si>
    <t>Přehled vyřízených stížností podaných u jednotlivých krajských poboček a generálního ředitelství Úřadu práce ČR za rok 2015</t>
  </si>
  <si>
    <t>Vyplaceno celkem (v tis. Kč)</t>
  </si>
  <si>
    <t>KrP v Ústí nad Labem</t>
  </si>
  <si>
    <t>Podněty podané v roce 2015 u Úřadu práce ČR</t>
  </si>
  <si>
    <t>Příloha č. 11</t>
  </si>
  <si>
    <t>Příloha č. 15</t>
  </si>
  <si>
    <t>Počet přijatých písemných žádostí o svobodném přístupu k informacím</t>
  </si>
  <si>
    <t>Pohledávky předané Celní správě ČR v roce 2015</t>
  </si>
  <si>
    <t>Přehled vyřízených stížností v krajích v roce 2015</t>
  </si>
  <si>
    <t>Příloha č. 13a</t>
  </si>
  <si>
    <t>Příloha č. 13b</t>
  </si>
  <si>
    <t>Příloha č. 13c</t>
  </si>
  <si>
    <t>Příloha č. 13d</t>
  </si>
  <si>
    <t>Příloha č. 13e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</si>
</sst>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.000"/>
  </numFmts>
  <fonts count="1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color theme="1"/>
      <name val="Araial CE"/>
      <charset val="238"/>
    </font>
    <font>
      <b/>
      <sz val="12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7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gradientFill>
        <stop position="0">
          <color theme="6" tint="0.59999389629810485"/>
        </stop>
        <stop position="1">
          <color theme="4"/>
        </stop>
      </gradient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5E5FF"/>
        <bgColor indexed="64"/>
      </patternFill>
    </fill>
    <fill>
      <patternFill patternType="solid">
        <fgColor rgb="FFD1D1FF"/>
        <bgColor indexed="64"/>
      </patternFill>
    </fill>
    <fill>
      <patternFill patternType="solid">
        <fgColor rgb="FFC1FFC1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E4C9FF"/>
        <bgColor indexed="64"/>
      </patternFill>
    </fill>
  </fills>
  <borders count="1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89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25" fillId="0" borderId="0"/>
    <xf numFmtId="0" fontId="5" fillId="0" borderId="0"/>
    <xf numFmtId="0" fontId="5" fillId="0" borderId="0"/>
    <xf numFmtId="0" fontId="55" fillId="0" borderId="0"/>
    <xf numFmtId="0" fontId="25" fillId="0" borderId="0"/>
    <xf numFmtId="0" fontId="68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0" fontId="1" fillId="5" borderId="73" applyNumberFormat="0" applyFont="0" applyAlignment="0" applyProtection="0"/>
    <xf numFmtId="0" fontId="25" fillId="0" borderId="0"/>
    <xf numFmtId="0" fontId="5" fillId="0" borderId="0"/>
    <xf numFmtId="0" fontId="5" fillId="0" borderId="0"/>
    <xf numFmtId="0" fontId="5" fillId="0" borderId="0">
      <alignment vertical="top"/>
    </xf>
    <xf numFmtId="0" fontId="25" fillId="0" borderId="0"/>
    <xf numFmtId="4" fontId="69" fillId="15" borderId="97" applyNumberFormat="0" applyProtection="0">
      <alignment vertical="center"/>
    </xf>
    <xf numFmtId="4" fontId="70" fillId="16" borderId="97" applyNumberFormat="0" applyProtection="0">
      <alignment horizontal="left" vertical="center" indent="1"/>
    </xf>
    <xf numFmtId="4" fontId="70" fillId="16" borderId="97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0" fontId="101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145" applyNumberFormat="0" applyFill="0" applyAlignment="0" applyProtection="0"/>
    <xf numFmtId="0" fontId="106" fillId="0" borderId="146" applyNumberFormat="0" applyFill="0" applyAlignment="0" applyProtection="0"/>
    <xf numFmtId="0" fontId="107" fillId="0" borderId="147" applyNumberFormat="0" applyFill="0" applyAlignment="0" applyProtection="0"/>
    <xf numFmtId="0" fontId="107" fillId="0" borderId="0" applyNumberFormat="0" applyFill="0" applyBorder="0" applyAlignment="0" applyProtection="0"/>
    <xf numFmtId="0" fontId="108" fillId="24" borderId="0" applyNumberFormat="0" applyBorder="0" applyAlignment="0" applyProtection="0"/>
    <xf numFmtId="0" fontId="109" fillId="25" borderId="0" applyNumberFormat="0" applyBorder="0" applyAlignment="0" applyProtection="0"/>
    <xf numFmtId="0" fontId="110" fillId="26" borderId="0" applyNumberFormat="0" applyBorder="0" applyAlignment="0" applyProtection="0"/>
    <xf numFmtId="0" fontId="111" fillId="27" borderId="148" applyNumberFormat="0" applyAlignment="0" applyProtection="0"/>
    <xf numFmtId="0" fontId="112" fillId="28" borderId="149" applyNumberFormat="0" applyAlignment="0" applyProtection="0"/>
    <xf numFmtId="0" fontId="113" fillId="28" borderId="148" applyNumberFormat="0" applyAlignment="0" applyProtection="0"/>
    <xf numFmtId="0" fontId="114" fillId="0" borderId="150" applyNumberFormat="0" applyFill="0" applyAlignment="0" applyProtection="0"/>
    <xf numFmtId="0" fontId="115" fillId="29" borderId="151" applyNumberFormat="0" applyAlignment="0" applyProtection="0"/>
    <xf numFmtId="0" fontId="116" fillId="0" borderId="0" applyNumberFormat="0" applyFill="0" applyBorder="0" applyAlignment="0" applyProtection="0"/>
    <xf numFmtId="0" fontId="1" fillId="5" borderId="73" applyNumberFormat="0" applyFont="0" applyAlignment="0" applyProtection="0"/>
    <xf numFmtId="0" fontId="117" fillId="0" borderId="0" applyNumberFormat="0" applyFill="0" applyBorder="0" applyAlignment="0" applyProtection="0"/>
    <xf numFmtId="0" fontId="2" fillId="0" borderId="152" applyNumberFormat="0" applyFill="0" applyAlignment="0" applyProtection="0"/>
    <xf numFmtId="0" fontId="57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57" fillId="32" borderId="0" applyNumberFormat="0" applyBorder="0" applyAlignment="0" applyProtection="0"/>
    <xf numFmtId="0" fontId="57" fillId="33" borderId="0" applyNumberFormat="0" applyBorder="0" applyAlignment="0" applyProtection="0"/>
    <xf numFmtId="0" fontId="1" fillId="34" borderId="0" applyNumberFormat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57" fillId="11" borderId="0" applyNumberFormat="0" applyBorder="0" applyAlignment="0" applyProtection="0"/>
    <xf numFmtId="0" fontId="5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4" fontId="70" fillId="16" borderId="162" applyNumberFormat="0" applyProtection="0">
      <alignment horizontal="left" vertical="center" indent="1"/>
    </xf>
    <xf numFmtId="4" fontId="70" fillId="16" borderId="162" applyNumberFormat="0" applyProtection="0">
      <alignment horizontal="left" vertical="center" indent="1"/>
    </xf>
    <xf numFmtId="4" fontId="69" fillId="15" borderId="162" applyNumberFormat="0" applyProtection="0">
      <alignment vertical="center"/>
    </xf>
  </cellStyleXfs>
  <cellXfs count="869">
    <xf numFmtId="0" fontId="0" fillId="0" borderId="0" xfId="0"/>
    <xf numFmtId="0" fontId="6" fillId="0" borderId="0" xfId="0" applyFont="1"/>
    <xf numFmtId="0" fontId="0" fillId="0" borderId="0" xfId="0" applyFill="1"/>
    <xf numFmtId="0" fontId="9" fillId="0" borderId="0" xfId="0" applyFont="1" applyFill="1" applyBorder="1"/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5" fillId="0" borderId="0" xfId="2"/>
    <xf numFmtId="0" fontId="22" fillId="0" borderId="17" xfId="2" applyFont="1" applyBorder="1" applyAlignment="1">
      <alignment horizontal="centerContinuous"/>
    </xf>
    <xf numFmtId="0" fontId="22" fillId="0" borderId="0" xfId="2" applyFont="1" applyAlignment="1">
      <alignment horizontal="centerContinuous"/>
    </xf>
    <xf numFmtId="0" fontId="23" fillId="0" borderId="0" xfId="2" applyFont="1" applyAlignment="1">
      <alignment horizontal="centerContinuous"/>
    </xf>
    <xf numFmtId="0" fontId="23" fillId="0" borderId="0" xfId="2" applyFont="1"/>
    <xf numFmtId="1" fontId="5" fillId="0" borderId="0" xfId="2" applyNumberFormat="1"/>
    <xf numFmtId="3" fontId="17" fillId="0" borderId="0" xfId="2" applyNumberFormat="1" applyFont="1" applyFill="1" applyBorder="1"/>
    <xf numFmtId="0" fontId="13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1" fillId="0" borderId="0" xfId="2" applyNumberFormat="1" applyFont="1" applyBorder="1"/>
    <xf numFmtId="0" fontId="22" fillId="0" borderId="0" xfId="2" applyFont="1" applyBorder="1" applyAlignment="1">
      <alignment horizontal="centerContinuous"/>
    </xf>
    <xf numFmtId="3" fontId="21" fillId="0" borderId="0" xfId="2" applyNumberFormat="1" applyFont="1" applyBorder="1" applyAlignment="1"/>
    <xf numFmtId="0" fontId="15" fillId="0" borderId="0" xfId="2" applyFont="1" applyFill="1" applyBorder="1" applyAlignment="1">
      <alignment horizontal="centerContinuous"/>
    </xf>
    <xf numFmtId="0" fontId="5" fillId="0" borderId="0" xfId="2" applyBorder="1"/>
    <xf numFmtId="0" fontId="17" fillId="0" borderId="0" xfId="2" applyFont="1"/>
    <xf numFmtId="3" fontId="20" fillId="0" borderId="0" xfId="2" applyNumberFormat="1" applyFont="1" applyBorder="1" applyAlignment="1"/>
    <xf numFmtId="0" fontId="5" fillId="0" borderId="0" xfId="2" applyFill="1" applyBorder="1"/>
    <xf numFmtId="0" fontId="17" fillId="0" borderId="0" xfId="2" applyFont="1" applyFill="1" applyBorder="1"/>
    <xf numFmtId="0" fontId="15" fillId="0" borderId="0" xfId="2" applyFont="1" applyBorder="1" applyAlignment="1">
      <alignment horizontal="centerContinuous"/>
    </xf>
    <xf numFmtId="0" fontId="18" fillId="0" borderId="0" xfId="2" applyFont="1" applyBorder="1"/>
    <xf numFmtId="0" fontId="11" fillId="0" borderId="0" xfId="2" applyFont="1"/>
    <xf numFmtId="0" fontId="14" fillId="0" borderId="0" xfId="2" applyFont="1"/>
    <xf numFmtId="3" fontId="17" fillId="0" borderId="0" xfId="2" applyNumberFormat="1" applyFont="1" applyFill="1" applyBorder="1" applyAlignment="1"/>
    <xf numFmtId="0" fontId="17" fillId="0" borderId="0" xfId="2" applyFont="1" applyBorder="1"/>
    <xf numFmtId="3" fontId="19" fillId="0" borderId="0" xfId="2" applyNumberFormat="1" applyFont="1" applyFill="1" applyBorder="1"/>
    <xf numFmtId="3" fontId="14" fillId="0" borderId="0" xfId="2" applyNumberFormat="1" applyFont="1"/>
    <xf numFmtId="0" fontId="5" fillId="0" borderId="0" xfId="2" applyAlignment="1"/>
    <xf numFmtId="0" fontId="14" fillId="0" borderId="0" xfId="2" applyFont="1" applyFill="1" applyBorder="1"/>
    <xf numFmtId="0" fontId="5" fillId="0" borderId="0" xfId="2" applyFill="1"/>
    <xf numFmtId="1" fontId="14" fillId="0" borderId="0" xfId="2" applyNumberFormat="1" applyFont="1"/>
    <xf numFmtId="0" fontId="3" fillId="0" borderId="0" xfId="2" applyFont="1" applyBorder="1"/>
    <xf numFmtId="164" fontId="14" fillId="0" borderId="0" xfId="2" applyNumberFormat="1" applyFont="1"/>
    <xf numFmtId="164" fontId="14" fillId="0" borderId="0" xfId="2" applyNumberFormat="1" applyFont="1" applyFill="1" applyBorder="1"/>
    <xf numFmtId="1" fontId="14" fillId="0" borderId="0" xfId="2" applyNumberFormat="1" applyFont="1" applyFill="1" applyBorder="1"/>
    <xf numFmtId="0" fontId="14" fillId="0" borderId="0" xfId="2" applyFont="1" applyFill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11" fillId="0" borderId="0" xfId="2" applyFont="1" applyBorder="1"/>
    <xf numFmtId="165" fontId="0" fillId="0" borderId="0" xfId="0" applyNumberFormat="1"/>
    <xf numFmtId="0" fontId="31" fillId="0" borderId="0" xfId="0" applyFont="1"/>
    <xf numFmtId="0" fontId="10" fillId="0" borderId="0" xfId="0" applyFont="1"/>
    <xf numFmtId="0" fontId="33" fillId="0" borderId="0" xfId="0" applyFont="1" applyFill="1" applyBorder="1" applyAlignment="1">
      <alignment horizontal="left" vertical="center"/>
    </xf>
    <xf numFmtId="0" fontId="22" fillId="0" borderId="0" xfId="12" applyFont="1"/>
    <xf numFmtId="0" fontId="5" fillId="0" borderId="0" xfId="12"/>
    <xf numFmtId="0" fontId="29" fillId="0" borderId="0" xfId="2" applyFont="1"/>
    <xf numFmtId="0" fontId="29" fillId="0" borderId="0" xfId="12" applyFont="1"/>
    <xf numFmtId="0" fontId="33" fillId="0" borderId="0" xfId="12" applyFont="1"/>
    <xf numFmtId="1" fontId="3" fillId="0" borderId="0" xfId="2" applyNumberFormat="1" applyFont="1" applyFill="1" applyBorder="1" applyAlignment="1"/>
    <xf numFmtId="0" fontId="16" fillId="0" borderId="0" xfId="2" applyFont="1" applyFill="1" applyBorder="1" applyAlignment="1"/>
    <xf numFmtId="1" fontId="5" fillId="0" borderId="0" xfId="2" applyNumberFormat="1" applyFill="1" applyBorder="1"/>
    <xf numFmtId="3" fontId="29" fillId="0" borderId="0" xfId="12" applyNumberFormat="1" applyFont="1" applyFill="1" applyBorder="1" applyAlignment="1">
      <alignment horizontal="right" indent="1"/>
    </xf>
    <xf numFmtId="3" fontId="28" fillId="0" borderId="0" xfId="12" applyNumberFormat="1" applyFont="1" applyFill="1" applyBorder="1" applyAlignment="1">
      <alignment horizontal="right" indent="1"/>
    </xf>
    <xf numFmtId="0" fontId="29" fillId="0" borderId="0" xfId="12" applyFont="1" applyFill="1" applyBorder="1"/>
    <xf numFmtId="0" fontId="5" fillId="0" borderId="0" xfId="12" applyFill="1" applyBorder="1"/>
    <xf numFmtId="3" fontId="40" fillId="0" borderId="0" xfId="2" applyNumberFormat="1" applyFont="1" applyBorder="1"/>
    <xf numFmtId="3" fontId="40" fillId="0" borderId="0" xfId="2" applyNumberFormat="1" applyFont="1" applyFill="1" applyBorder="1"/>
    <xf numFmtId="0" fontId="39" fillId="0" borderId="0" xfId="2" applyFont="1" applyBorder="1" applyAlignment="1">
      <alignment horizontal="center"/>
    </xf>
    <xf numFmtId="0" fontId="40" fillId="0" borderId="0" xfId="2" applyFont="1" applyBorder="1"/>
    <xf numFmtId="0" fontId="40" fillId="0" borderId="0" xfId="2" applyFont="1" applyFill="1" applyBorder="1" applyAlignment="1">
      <alignment horizontal="centerContinuous"/>
    </xf>
    <xf numFmtId="0" fontId="27" fillId="0" borderId="0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center" vertical="center"/>
    </xf>
    <xf numFmtId="3" fontId="40" fillId="0" borderId="0" xfId="2" applyNumberFormat="1" applyFont="1" applyFill="1" applyBorder="1" applyAlignment="1"/>
    <xf numFmtId="0" fontId="40" fillId="0" borderId="0" xfId="2" applyFont="1"/>
    <xf numFmtId="0" fontId="45" fillId="0" borderId="54" xfId="2" applyFont="1" applyBorder="1" applyAlignment="1">
      <alignment horizontal="centerContinuous"/>
    </xf>
    <xf numFmtId="0" fontId="45" fillId="0" borderId="24" xfId="2" applyFont="1" applyBorder="1" applyAlignment="1">
      <alignment horizontal="centerContinuous"/>
    </xf>
    <xf numFmtId="0" fontId="45" fillId="0" borderId="38" xfId="2" applyFont="1" applyBorder="1" applyAlignment="1">
      <alignment horizontal="centerContinuous"/>
    </xf>
    <xf numFmtId="0" fontId="45" fillId="0" borderId="38" xfId="2" applyFont="1" applyBorder="1" applyAlignment="1">
      <alignment horizontal="center"/>
    </xf>
    <xf numFmtId="0" fontId="45" fillId="0" borderId="0" xfId="2" applyFont="1" applyBorder="1" applyAlignment="1">
      <alignment horizontal="centerContinuous"/>
    </xf>
    <xf numFmtId="0" fontId="45" fillId="0" borderId="0" xfId="2" applyFont="1" applyBorder="1" applyAlignment="1">
      <alignment horizontal="center"/>
    </xf>
    <xf numFmtId="0" fontId="45" fillId="0" borderId="54" xfId="2" applyFont="1" applyBorder="1" applyAlignment="1">
      <alignment horizontal="center"/>
    </xf>
    <xf numFmtId="0" fontId="45" fillId="0" borderId="10" xfId="2" applyFont="1" applyBorder="1" applyAlignment="1">
      <alignment horizontal="centerContinuous"/>
    </xf>
    <xf numFmtId="0" fontId="45" fillId="0" borderId="13" xfId="2" applyFont="1" applyBorder="1" applyAlignment="1">
      <alignment horizontal="center"/>
    </xf>
    <xf numFmtId="0" fontId="45" fillId="0" borderId="23" xfId="2" applyFont="1" applyBorder="1" applyAlignment="1">
      <alignment horizontal="center"/>
    </xf>
    <xf numFmtId="0" fontId="45" fillId="0" borderId="25" xfId="2" applyFont="1" applyBorder="1" applyAlignment="1">
      <alignment horizontal="center"/>
    </xf>
    <xf numFmtId="0" fontId="45" fillId="0" borderId="49" xfId="2" applyFont="1" applyBorder="1" applyAlignment="1">
      <alignment horizontal="centerContinuous"/>
    </xf>
    <xf numFmtId="0" fontId="45" fillId="0" borderId="27" xfId="2" applyFont="1" applyBorder="1" applyAlignment="1">
      <alignment horizontal="centerContinuous"/>
    </xf>
    <xf numFmtId="0" fontId="45" fillId="0" borderId="57" xfId="2" applyFont="1" applyBorder="1" applyAlignment="1">
      <alignment horizontal="centerContinuous"/>
    </xf>
    <xf numFmtId="0" fontId="45" fillId="0" borderId="57" xfId="2" applyFont="1" applyBorder="1" applyAlignment="1">
      <alignment horizontal="center"/>
    </xf>
    <xf numFmtId="0" fontId="45" fillId="0" borderId="28" xfId="2" applyFont="1" applyBorder="1" applyAlignment="1">
      <alignment horizontal="centerContinuous"/>
    </xf>
    <xf numFmtId="0" fontId="45" fillId="0" borderId="28" xfId="2" applyFont="1" applyBorder="1" applyAlignment="1">
      <alignment horizontal="center"/>
    </xf>
    <xf numFmtId="0" fontId="45" fillId="0" borderId="49" xfId="2" applyFont="1" applyBorder="1" applyAlignment="1">
      <alignment horizontal="center"/>
    </xf>
    <xf numFmtId="0" fontId="45" fillId="0" borderId="65" xfId="2" applyFont="1" applyBorder="1" applyAlignment="1">
      <alignment horizontal="centerContinuous"/>
    </xf>
    <xf numFmtId="0" fontId="45" fillId="0" borderId="48" xfId="2" applyFont="1" applyBorder="1" applyAlignment="1">
      <alignment horizontal="center"/>
    </xf>
    <xf numFmtId="0" fontId="45" fillId="0" borderId="26" xfId="2" applyFont="1" applyBorder="1" applyAlignment="1">
      <alignment horizontal="center"/>
    </xf>
    <xf numFmtId="0" fontId="45" fillId="0" borderId="29" xfId="2" applyFont="1" applyBorder="1" applyAlignment="1">
      <alignment horizontal="center"/>
    </xf>
    <xf numFmtId="0" fontId="43" fillId="0" borderId="10" xfId="2" applyFont="1" applyBorder="1" applyAlignment="1">
      <alignment horizontal="center"/>
    </xf>
    <xf numFmtId="0" fontId="43" fillId="0" borderId="9" xfId="2" applyFont="1" applyBorder="1" applyAlignment="1">
      <alignment horizontal="center"/>
    </xf>
    <xf numFmtId="0" fontId="45" fillId="0" borderId="70" xfId="2" applyFont="1" applyBorder="1" applyAlignment="1">
      <alignment horizontal="center"/>
    </xf>
    <xf numFmtId="0" fontId="28" fillId="3" borderId="1" xfId="10" applyFont="1" applyFill="1" applyBorder="1" applyAlignment="1">
      <alignment horizontal="center" vertical="center"/>
    </xf>
    <xf numFmtId="4" fontId="28" fillId="3" borderId="3" xfId="10" applyNumberFormat="1" applyFont="1" applyFill="1" applyBorder="1" applyAlignment="1">
      <alignment horizontal="center" vertical="center" wrapText="1"/>
    </xf>
    <xf numFmtId="4" fontId="28" fillId="3" borderId="1" xfId="10" applyNumberFormat="1" applyFont="1" applyFill="1" applyBorder="1" applyAlignment="1">
      <alignment horizontal="center" vertical="center" wrapText="1"/>
    </xf>
    <xf numFmtId="4" fontId="28" fillId="3" borderId="4" xfId="10" applyNumberFormat="1" applyFont="1" applyFill="1" applyBorder="1" applyAlignment="1">
      <alignment horizontal="center" vertical="center" wrapText="1"/>
    </xf>
    <xf numFmtId="165" fontId="29" fillId="0" borderId="0" xfId="10" applyNumberFormat="1" applyFont="1" applyBorder="1" applyAlignment="1">
      <alignment horizontal="right" indent="1"/>
    </xf>
    <xf numFmtId="165" fontId="29" fillId="0" borderId="8" xfId="10" applyNumberFormat="1" applyFont="1" applyBorder="1" applyAlignment="1">
      <alignment horizontal="right" indent="1"/>
    </xf>
    <xf numFmtId="165" fontId="29" fillId="0" borderId="13" xfId="10" applyNumberFormat="1" applyFont="1" applyBorder="1" applyAlignment="1">
      <alignment horizontal="right" indent="1"/>
    </xf>
    <xf numFmtId="0" fontId="28" fillId="3" borderId="1" xfId="10" applyFont="1" applyFill="1" applyBorder="1" applyAlignment="1">
      <alignment horizontal="left" indent="1"/>
    </xf>
    <xf numFmtId="165" fontId="28" fillId="0" borderId="1" xfId="10" applyNumberFormat="1" applyFont="1" applyBorder="1" applyAlignment="1">
      <alignment horizontal="right" indent="1"/>
    </xf>
    <xf numFmtId="4" fontId="29" fillId="0" borderId="0" xfId="10" applyNumberFormat="1" applyFont="1">
      <alignment vertical="top"/>
    </xf>
    <xf numFmtId="0" fontId="33" fillId="0" borderId="0" xfId="10" applyFont="1">
      <alignment vertical="top"/>
    </xf>
    <xf numFmtId="165" fontId="28" fillId="0" borderId="3" xfId="10" applyNumberFormat="1" applyFont="1" applyBorder="1" applyAlignment="1">
      <alignment horizontal="right" indent="1"/>
    </xf>
    <xf numFmtId="165" fontId="28" fillId="0" borderId="4" xfId="10" applyNumberFormat="1" applyFont="1" applyBorder="1" applyAlignment="1">
      <alignment horizontal="right" indent="1"/>
    </xf>
    <xf numFmtId="0" fontId="28" fillId="3" borderId="2" xfId="11" applyFont="1" applyFill="1" applyBorder="1" applyAlignment="1">
      <alignment horizontal="center" vertical="center" wrapText="1"/>
    </xf>
    <xf numFmtId="0" fontId="28" fillId="3" borderId="1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165" fontId="29" fillId="0" borderId="8" xfId="11" applyNumberFormat="1" applyFont="1" applyFill="1" applyBorder="1" applyAlignment="1">
      <alignment horizontal="right" indent="1"/>
    </xf>
    <xf numFmtId="165" fontId="29" fillId="0" borderId="0" xfId="11" applyNumberFormat="1" applyFont="1" applyFill="1" applyBorder="1" applyAlignment="1">
      <alignment horizontal="right" indent="1"/>
    </xf>
    <xf numFmtId="0" fontId="28" fillId="3" borderId="1" xfId="11" applyFont="1" applyFill="1" applyBorder="1" applyAlignment="1">
      <alignment horizontal="left" indent="1"/>
    </xf>
    <xf numFmtId="165" fontId="28" fillId="0" borderId="1" xfId="11" applyNumberFormat="1" applyFont="1" applyFill="1" applyBorder="1" applyAlignment="1">
      <alignment horizontal="right" indent="1"/>
    </xf>
    <xf numFmtId="3" fontId="29" fillId="0" borderId="8" xfId="11" applyNumberFormat="1" applyFont="1" applyFill="1" applyBorder="1" applyAlignment="1">
      <alignment horizontal="right" indent="1"/>
    </xf>
    <xf numFmtId="3" fontId="29" fillId="0" borderId="0" xfId="11" applyNumberFormat="1" applyFont="1" applyFill="1" applyBorder="1" applyAlignment="1">
      <alignment horizontal="right" indent="1"/>
    </xf>
    <xf numFmtId="3" fontId="29" fillId="0" borderId="7" xfId="11" applyNumberFormat="1" applyFont="1" applyFill="1" applyBorder="1" applyAlignment="1">
      <alignment horizontal="right" indent="1"/>
    </xf>
    <xf numFmtId="3" fontId="29" fillId="0" borderId="13" xfId="11" applyNumberFormat="1" applyFont="1" applyFill="1" applyBorder="1" applyAlignment="1">
      <alignment horizontal="right" indent="1"/>
    </xf>
    <xf numFmtId="3" fontId="28" fillId="0" borderId="1" xfId="11" applyNumberFormat="1" applyFont="1" applyFill="1" applyBorder="1" applyAlignment="1">
      <alignment horizontal="right" indent="1"/>
    </xf>
    <xf numFmtId="3" fontId="28" fillId="0" borderId="3" xfId="11" applyNumberFormat="1" applyFont="1" applyFill="1" applyBorder="1" applyAlignment="1">
      <alignment horizontal="right" indent="1"/>
    </xf>
    <xf numFmtId="3" fontId="28" fillId="0" borderId="4" xfId="11" applyNumberFormat="1" applyFont="1" applyFill="1" applyBorder="1" applyAlignment="1">
      <alignment horizontal="right" indent="1"/>
    </xf>
    <xf numFmtId="0" fontId="36" fillId="0" borderId="0" xfId="2" applyFont="1" applyFill="1"/>
    <xf numFmtId="0" fontId="49" fillId="0" borderId="0" xfId="2" applyFont="1" applyFill="1"/>
    <xf numFmtId="0" fontId="5" fillId="0" borderId="0" xfId="2" applyFont="1" applyFill="1"/>
    <xf numFmtId="0" fontId="50" fillId="0" borderId="0" xfId="2" applyFont="1" applyFill="1"/>
    <xf numFmtId="3" fontId="50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50" fillId="0" borderId="0" xfId="2" applyFont="1" applyFill="1" applyBorder="1"/>
    <xf numFmtId="0" fontId="5" fillId="0" borderId="0" xfId="2" applyFont="1" applyFill="1" applyAlignment="1"/>
    <xf numFmtId="0" fontId="0" fillId="0" borderId="0" xfId="0" applyFont="1"/>
    <xf numFmtId="0" fontId="33" fillId="0" borderId="0" xfId="0" applyNumberFormat="1" applyFont="1" applyFill="1" applyBorder="1" applyAlignment="1"/>
    <xf numFmtId="0" fontId="53" fillId="0" borderId="0" xfId="2" applyFont="1" applyAlignment="1"/>
    <xf numFmtId="0" fontId="53" fillId="0" borderId="0" xfId="2" applyFont="1"/>
    <xf numFmtId="3" fontId="53" fillId="0" borderId="0" xfId="2" applyNumberFormat="1" applyFont="1"/>
    <xf numFmtId="0" fontId="43" fillId="0" borderId="0" xfId="2" applyFont="1"/>
    <xf numFmtId="0" fontId="43" fillId="0" borderId="0" xfId="2" applyFont="1" applyBorder="1" applyAlignment="1">
      <alignment horizontal="left"/>
    </xf>
    <xf numFmtId="0" fontId="58" fillId="3" borderId="58" xfId="2" applyFont="1" applyFill="1" applyBorder="1" applyAlignment="1">
      <alignment horizontal="left" indent="1"/>
    </xf>
    <xf numFmtId="0" fontId="58" fillId="3" borderId="59" xfId="2" applyFont="1" applyFill="1" applyBorder="1" applyAlignment="1">
      <alignment horizontal="left" indent="1"/>
    </xf>
    <xf numFmtId="0" fontId="58" fillId="3" borderId="72" xfId="2" applyFont="1" applyFill="1" applyBorder="1" applyAlignment="1">
      <alignment horizontal="left" indent="1"/>
    </xf>
    <xf numFmtId="0" fontId="58" fillId="3" borderId="5" xfId="2" applyFont="1" applyFill="1" applyBorder="1" applyAlignment="1">
      <alignment horizontal="left" indent="1"/>
    </xf>
    <xf numFmtId="0" fontId="58" fillId="3" borderId="15" xfId="12" applyFont="1" applyFill="1" applyBorder="1" applyAlignment="1">
      <alignment horizontal="left" indent="1"/>
    </xf>
    <xf numFmtId="0" fontId="58" fillId="3" borderId="59" xfId="12" applyFont="1" applyFill="1" applyBorder="1" applyAlignment="1">
      <alignment horizontal="left" indent="1"/>
    </xf>
    <xf numFmtId="0" fontId="58" fillId="3" borderId="72" xfId="12" applyFont="1" applyFill="1" applyBorder="1" applyAlignment="1">
      <alignment horizontal="left" indent="1"/>
    </xf>
    <xf numFmtId="0" fontId="58" fillId="3" borderId="5" xfId="12" applyFont="1" applyFill="1" applyBorder="1" applyAlignment="1">
      <alignment horizontal="left" indent="1"/>
    </xf>
    <xf numFmtId="0" fontId="62" fillId="0" borderId="0" xfId="12" applyFont="1"/>
    <xf numFmtId="3" fontId="63" fillId="0" borderId="0" xfId="12" applyNumberFormat="1" applyFont="1"/>
    <xf numFmtId="0" fontId="65" fillId="0" borderId="0" xfId="0" applyFont="1"/>
    <xf numFmtId="0" fontId="65" fillId="0" borderId="0" xfId="0" applyFont="1" applyFill="1" applyBorder="1"/>
    <xf numFmtId="3" fontId="65" fillId="0" borderId="0" xfId="0" applyNumberFormat="1" applyFont="1" applyFill="1" applyBorder="1"/>
    <xf numFmtId="3" fontId="7" fillId="0" borderId="0" xfId="2" applyNumberFormat="1" applyFo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67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30" fillId="0" borderId="0" xfId="0" applyFont="1" applyFill="1"/>
    <xf numFmtId="0" fontId="7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9" fillId="0" borderId="7" xfId="0" applyFont="1" applyBorder="1"/>
    <xf numFmtId="0" fontId="9" fillId="0" borderId="18" xfId="0" applyFont="1" applyBorder="1"/>
    <xf numFmtId="0" fontId="0" fillId="0" borderId="18" xfId="0" applyBorder="1"/>
    <xf numFmtId="0" fontId="0" fillId="0" borderId="14" xfId="0" applyBorder="1"/>
    <xf numFmtId="0" fontId="0" fillId="0" borderId="7" xfId="0" applyBorder="1"/>
    <xf numFmtId="0" fontId="9" fillId="0" borderId="2" xfId="0" applyFont="1" applyFill="1" applyBorder="1"/>
    <xf numFmtId="0" fontId="0" fillId="0" borderId="0" xfId="0" applyAlignment="1"/>
    <xf numFmtId="0" fontId="0" fillId="0" borderId="0" xfId="0" applyBorder="1"/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3" fillId="0" borderId="0" xfId="0" applyFont="1"/>
    <xf numFmtId="0" fontId="10" fillId="3" borderId="8" xfId="0" applyFont="1" applyFill="1" applyBorder="1"/>
    <xf numFmtId="0" fontId="29" fillId="0" borderId="83" xfId="16" applyFont="1" applyFill="1" applyBorder="1"/>
    <xf numFmtId="0" fontId="29" fillId="0" borderId="96" xfId="16" applyFont="1" applyFill="1" applyBorder="1"/>
    <xf numFmtId="0" fontId="29" fillId="0" borderId="0" xfId="16" applyFont="1" applyFill="1" applyBorder="1"/>
    <xf numFmtId="0" fontId="28" fillId="3" borderId="1" xfId="15" applyFont="1" applyFill="1" applyBorder="1" applyAlignment="1">
      <alignment horizontal="center" vertical="center"/>
    </xf>
    <xf numFmtId="0" fontId="30" fillId="3" borderId="1" xfId="35" applyFont="1" applyFill="1" applyBorder="1" applyAlignment="1">
      <alignment horizontal="center" vertical="center" wrapText="1"/>
    </xf>
    <xf numFmtId="0" fontId="29" fillId="3" borderId="104" xfId="15" applyFont="1" applyFill="1" applyBorder="1"/>
    <xf numFmtId="3" fontId="10" fillId="0" borderId="104" xfId="35" applyNumberFormat="1" applyFont="1" applyBorder="1" applyAlignment="1" applyProtection="1">
      <alignment horizontal="center" vertical="center"/>
      <protection locked="0"/>
    </xf>
    <xf numFmtId="0" fontId="29" fillId="3" borderId="105" xfId="15" applyFont="1" applyFill="1" applyBorder="1"/>
    <xf numFmtId="3" fontId="10" fillId="0" borderId="105" xfId="35" applyNumberFormat="1" applyFont="1" applyBorder="1" applyAlignment="1" applyProtection="1">
      <alignment horizontal="center" vertical="center"/>
      <protection locked="0"/>
    </xf>
    <xf numFmtId="165" fontId="1" fillId="0" borderId="0" xfId="0" applyNumberFormat="1" applyFont="1" applyBorder="1"/>
    <xf numFmtId="0" fontId="51" fillId="0" borderId="0" xfId="10" applyFont="1">
      <alignment vertical="top"/>
    </xf>
    <xf numFmtId="4" fontId="51" fillId="0" borderId="0" xfId="10" applyNumberFormat="1" applyFont="1">
      <alignment vertical="top"/>
    </xf>
    <xf numFmtId="165" fontId="51" fillId="0" borderId="0" xfId="10" applyNumberFormat="1" applyFont="1">
      <alignment vertical="top"/>
    </xf>
    <xf numFmtId="3" fontId="51" fillId="0" borderId="0" xfId="10" applyNumberFormat="1" applyFont="1">
      <alignment vertical="top"/>
    </xf>
    <xf numFmtId="4" fontId="51" fillId="0" borderId="0" xfId="10" applyNumberFormat="1" applyFont="1" applyFill="1">
      <alignment vertical="top"/>
    </xf>
    <xf numFmtId="4" fontId="51" fillId="0" borderId="0" xfId="10" applyNumberFormat="1" applyFont="1" applyFill="1" applyBorder="1">
      <alignment vertical="top"/>
    </xf>
    <xf numFmtId="0" fontId="75" fillId="0" borderId="0" xfId="10" applyFont="1">
      <alignment vertical="top"/>
    </xf>
    <xf numFmtId="4" fontId="75" fillId="0" borderId="0" xfId="10" applyNumberFormat="1" applyFont="1" applyAlignment="1">
      <alignment horizontal="left" wrapText="1"/>
    </xf>
    <xf numFmtId="0" fontId="29" fillId="3" borderId="8" xfId="10" applyFont="1" applyFill="1" applyBorder="1" applyAlignment="1">
      <alignment horizontal="left"/>
    </xf>
    <xf numFmtId="165" fontId="29" fillId="0" borderId="0" xfId="10" applyNumberFormat="1" applyFont="1" applyFill="1" applyBorder="1" applyAlignment="1">
      <alignment horizontal="right" vertical="center" wrapText="1"/>
    </xf>
    <xf numFmtId="4" fontId="29" fillId="0" borderId="8" xfId="10" applyNumberFormat="1" applyFont="1" applyFill="1" applyBorder="1" applyAlignment="1">
      <alignment horizontal="right" vertical="center" wrapText="1"/>
    </xf>
    <xf numFmtId="165" fontId="29" fillId="0" borderId="8" xfId="10" applyNumberFormat="1" applyFont="1" applyFill="1" applyBorder="1" applyAlignment="1">
      <alignment horizontal="right" vertical="center" wrapText="1"/>
    </xf>
    <xf numFmtId="4" fontId="29" fillId="0" borderId="13" xfId="10" applyNumberFormat="1" applyFont="1" applyFill="1" applyBorder="1" applyAlignment="1">
      <alignment horizontal="right" vertical="center" wrapText="1"/>
    </xf>
    <xf numFmtId="0" fontId="29" fillId="3" borderId="8" xfId="10" applyFont="1" applyFill="1" applyBorder="1" applyAlignment="1">
      <alignment horizontal="left" indent="1"/>
    </xf>
    <xf numFmtId="165" fontId="29" fillId="0" borderId="0" xfId="10" applyNumberFormat="1" applyFont="1" applyFill="1" applyBorder="1" applyAlignment="1"/>
    <xf numFmtId="165" fontId="29" fillId="0" borderId="8" xfId="10" applyNumberFormat="1" applyFont="1" applyFill="1" applyBorder="1" applyAlignment="1"/>
    <xf numFmtId="165" fontId="29" fillId="0" borderId="0" xfId="10" applyNumberFormat="1" applyFont="1" applyFill="1" applyBorder="1" applyAlignment="1">
      <alignment horizontal="right"/>
    </xf>
    <xf numFmtId="165" fontId="29" fillId="0" borderId="13" xfId="10" applyNumberFormat="1" applyFont="1" applyFill="1" applyBorder="1" applyAlignment="1"/>
    <xf numFmtId="165" fontId="28" fillId="0" borderId="1" xfId="10" applyNumberFormat="1" applyFont="1" applyFill="1" applyBorder="1" applyAlignment="1"/>
    <xf numFmtId="165" fontId="28" fillId="0" borderId="1" xfId="10" applyNumberFormat="1" applyFont="1" applyFill="1" applyBorder="1" applyAlignment="1">
      <alignment horizontal="right"/>
    </xf>
    <xf numFmtId="4" fontId="29" fillId="0" borderId="0" xfId="10" applyNumberFormat="1" applyFont="1" applyFill="1">
      <alignment vertical="top"/>
    </xf>
    <xf numFmtId="0" fontId="28" fillId="3" borderId="5" xfId="10" applyFont="1" applyFill="1" applyBorder="1" applyAlignment="1">
      <alignment horizontal="center" vertical="center"/>
    </xf>
    <xf numFmtId="4" fontId="28" fillId="3" borderId="6" xfId="10" applyNumberFormat="1" applyFont="1" applyFill="1" applyBorder="1" applyAlignment="1">
      <alignment horizontal="center" vertical="center" wrapText="1"/>
    </xf>
    <xf numFmtId="4" fontId="28" fillId="3" borderId="5" xfId="10" applyNumberFormat="1" applyFont="1" applyFill="1" applyBorder="1" applyAlignment="1">
      <alignment horizontal="center" vertical="center" wrapText="1"/>
    </xf>
    <xf numFmtId="4" fontId="28" fillId="3" borderId="12" xfId="10" applyNumberFormat="1" applyFont="1" applyFill="1" applyBorder="1" applyAlignment="1">
      <alignment horizontal="center" vertical="center" wrapText="1"/>
    </xf>
    <xf numFmtId="0" fontId="33" fillId="14" borderId="0" xfId="10" applyFont="1" applyFill="1" applyBorder="1" applyAlignment="1"/>
    <xf numFmtId="4" fontId="29" fillId="14" borderId="0" xfId="10" applyNumberFormat="1" applyFont="1" applyFill="1">
      <alignment vertical="top"/>
    </xf>
    <xf numFmtId="3" fontId="10" fillId="0" borderId="70" xfId="0" applyNumberFormat="1" applyFont="1" applyBorder="1"/>
    <xf numFmtId="10" fontId="10" fillId="0" borderId="13" xfId="0" applyNumberFormat="1" applyFont="1" applyBorder="1"/>
    <xf numFmtId="3" fontId="10" fillId="0" borderId="54" xfId="0" applyNumberFormat="1" applyFont="1" applyBorder="1"/>
    <xf numFmtId="3" fontId="10" fillId="0" borderId="50" xfId="0" applyNumberFormat="1" applyFont="1" applyBorder="1"/>
    <xf numFmtId="10" fontId="10" fillId="0" borderId="12" xfId="0" applyNumberFormat="1" applyFont="1" applyBorder="1"/>
    <xf numFmtId="0" fontId="10" fillId="0" borderId="54" xfId="0" applyFont="1" applyBorder="1" applyAlignment="1">
      <alignment horizontal="justify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54" xfId="0" applyNumberFormat="1" applyFont="1" applyBorder="1" applyAlignment="1">
      <alignment horizontal="justify" vertical="center" wrapText="1"/>
    </xf>
    <xf numFmtId="3" fontId="10" fillId="0" borderId="38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justify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50" xfId="0" applyNumberFormat="1" applyFont="1" applyBorder="1" applyAlignment="1">
      <alignment horizontal="justify" vertical="center" wrapText="1"/>
    </xf>
    <xf numFmtId="3" fontId="10" fillId="0" borderId="61" xfId="0" applyNumberFormat="1" applyFont="1" applyBorder="1" applyAlignment="1">
      <alignment horizontal="center" vertical="center" wrapText="1"/>
    </xf>
    <xf numFmtId="0" fontId="77" fillId="21" borderId="1" xfId="0" applyFont="1" applyFill="1" applyBorder="1" applyAlignment="1">
      <alignment horizontal="center" vertical="center" wrapText="1"/>
    </xf>
    <xf numFmtId="0" fontId="77" fillId="21" borderId="4" xfId="0" applyFont="1" applyFill="1" applyBorder="1" applyAlignment="1">
      <alignment horizontal="center" vertical="center" wrapText="1"/>
    </xf>
    <xf numFmtId="3" fontId="10" fillId="0" borderId="54" xfId="0" applyNumberFormat="1" applyFont="1" applyBorder="1" applyAlignment="1">
      <alignment horizontal="center" vertical="center" wrapText="1"/>
    </xf>
    <xf numFmtId="10" fontId="10" fillId="0" borderId="13" xfId="0" applyNumberFormat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10" fontId="10" fillId="0" borderId="12" xfId="0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justify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0" fontId="10" fillId="0" borderId="94" xfId="0" applyFont="1" applyBorder="1" applyAlignment="1">
      <alignment horizontal="justify" vertical="center" wrapText="1"/>
    </xf>
    <xf numFmtId="3" fontId="10" fillId="0" borderId="32" xfId="0" applyNumberFormat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justify" vertical="center" wrapText="1"/>
    </xf>
    <xf numFmtId="3" fontId="10" fillId="0" borderId="74" xfId="0" applyNumberFormat="1" applyFont="1" applyBorder="1" applyAlignment="1">
      <alignment horizontal="center" vertical="center" wrapText="1"/>
    </xf>
    <xf numFmtId="0" fontId="29" fillId="3" borderId="10" xfId="11" applyFont="1" applyFill="1" applyBorder="1" applyAlignment="1">
      <alignment horizontal="left" indent="1"/>
    </xf>
    <xf numFmtId="165" fontId="29" fillId="0" borderId="8" xfId="11" applyNumberFormat="1" applyFont="1" applyFill="1" applyBorder="1" applyAlignment="1">
      <alignment horizontal="right"/>
    </xf>
    <xf numFmtId="165" fontId="29" fillId="0" borderId="0" xfId="11" applyNumberFormat="1" applyFont="1" applyFill="1" applyBorder="1" applyAlignment="1">
      <alignment horizontal="right"/>
    </xf>
    <xf numFmtId="165" fontId="28" fillId="0" borderId="1" xfId="11" applyNumberFormat="1" applyFont="1" applyFill="1" applyBorder="1" applyAlignment="1">
      <alignment horizontal="right"/>
    </xf>
    <xf numFmtId="0" fontId="29" fillId="3" borderId="8" xfId="11" applyFont="1" applyFill="1" applyBorder="1" applyAlignment="1">
      <alignment horizontal="left" indent="1"/>
    </xf>
    <xf numFmtId="165" fontId="29" fillId="0" borderId="7" xfId="11" applyNumberFormat="1" applyFont="1" applyFill="1" applyBorder="1" applyAlignment="1">
      <alignment horizontal="right" indent="1"/>
    </xf>
    <xf numFmtId="165" fontId="28" fillId="0" borderId="4" xfId="11" applyNumberFormat="1" applyFont="1" applyFill="1" applyBorder="1" applyAlignment="1">
      <alignment horizontal="right" indent="1"/>
    </xf>
    <xf numFmtId="0" fontId="28" fillId="3" borderId="4" xfId="11" applyFont="1" applyFill="1" applyBorder="1" applyAlignment="1">
      <alignment horizontal="center" vertical="center" wrapText="1"/>
    </xf>
    <xf numFmtId="3" fontId="29" fillId="0" borderId="10" xfId="11" applyNumberFormat="1" applyFont="1" applyFill="1" applyBorder="1" applyAlignment="1">
      <alignment horizontal="right" indent="1"/>
    </xf>
    <xf numFmtId="165" fontId="28" fillId="0" borderId="3" xfId="11" applyNumberFormat="1" applyFont="1" applyFill="1" applyBorder="1" applyAlignment="1">
      <alignment horizontal="right" indent="1"/>
    </xf>
    <xf numFmtId="3" fontId="28" fillId="0" borderId="2" xfId="11" applyNumberFormat="1" applyFont="1" applyFill="1" applyBorder="1" applyAlignment="1">
      <alignment horizontal="right" indent="1"/>
    </xf>
    <xf numFmtId="0" fontId="28" fillId="3" borderId="6" xfId="11" applyFont="1" applyFill="1" applyBorder="1" applyAlignment="1">
      <alignment horizontal="center" vertical="center" wrapText="1"/>
    </xf>
    <xf numFmtId="0" fontId="28" fillId="3" borderId="98" xfId="11" applyFont="1" applyFill="1" applyBorder="1" applyAlignment="1">
      <alignment horizontal="center" vertical="center" wrapText="1"/>
    </xf>
    <xf numFmtId="0" fontId="28" fillId="3" borderId="99" xfId="11" applyFont="1" applyFill="1" applyBorder="1" applyAlignment="1">
      <alignment horizontal="center" vertical="center" wrapText="1"/>
    </xf>
    <xf numFmtId="0" fontId="28" fillId="3" borderId="100" xfId="11" applyFont="1" applyFill="1" applyBorder="1" applyAlignment="1">
      <alignment horizontal="center" vertical="center" wrapText="1"/>
    </xf>
    <xf numFmtId="0" fontId="28" fillId="3" borderId="12" xfId="11" applyFont="1" applyFill="1" applyBorder="1" applyAlignment="1">
      <alignment horizontal="center" vertical="center" wrapText="1"/>
    </xf>
    <xf numFmtId="0" fontId="29" fillId="3" borderId="8" xfId="11" applyNumberFormat="1" applyFont="1" applyFill="1" applyBorder="1" applyAlignment="1">
      <alignment horizontal="left" indent="1"/>
    </xf>
    <xf numFmtId="165" fontId="29" fillId="0" borderId="25" xfId="11" applyNumberFormat="1" applyFont="1" applyFill="1" applyBorder="1" applyAlignment="1">
      <alignment horizontal="right" indent="1"/>
    </xf>
    <xf numFmtId="165" fontId="29" fillId="0" borderId="101" xfId="11" applyNumberFormat="1" applyFont="1" applyFill="1" applyBorder="1" applyAlignment="1">
      <alignment horizontal="right" indent="1"/>
    </xf>
    <xf numFmtId="165" fontId="29" fillId="0" borderId="102" xfId="11" applyNumberFormat="1" applyFont="1" applyFill="1" applyBorder="1" applyAlignment="1">
      <alignment horizontal="right" indent="1"/>
    </xf>
    <xf numFmtId="165" fontId="29" fillId="0" borderId="103" xfId="11" applyNumberFormat="1" applyFont="1" applyFill="1" applyBorder="1" applyAlignment="1">
      <alignment horizontal="right" indent="1"/>
    </xf>
    <xf numFmtId="3" fontId="29" fillId="0" borderId="5" xfId="11" applyNumberFormat="1" applyFont="1" applyFill="1" applyBorder="1" applyAlignment="1">
      <alignment horizontal="right" indent="1"/>
    </xf>
    <xf numFmtId="0" fontId="28" fillId="3" borderId="1" xfId="11" applyNumberFormat="1" applyFont="1" applyFill="1" applyBorder="1" applyAlignment="1">
      <alignment horizontal="left" indent="1"/>
    </xf>
    <xf numFmtId="165" fontId="28" fillId="0" borderId="98" xfId="11" applyNumberFormat="1" applyFont="1" applyFill="1" applyBorder="1" applyAlignment="1">
      <alignment horizontal="right" indent="1"/>
    </xf>
    <xf numFmtId="165" fontId="28" fillId="0" borderId="99" xfId="11" applyNumberFormat="1" applyFont="1" applyFill="1" applyBorder="1" applyAlignment="1">
      <alignment horizontal="right" indent="1"/>
    </xf>
    <xf numFmtId="165" fontId="28" fillId="0" borderId="100" xfId="11" applyNumberFormat="1" applyFont="1" applyFill="1" applyBorder="1" applyAlignment="1">
      <alignment horizontal="right" indent="1"/>
    </xf>
    <xf numFmtId="168" fontId="10" fillId="0" borderId="8" xfId="0" applyNumberFormat="1" applyFont="1" applyFill="1" applyBorder="1" applyAlignment="1">
      <alignment horizontal="right" indent="1"/>
    </xf>
    <xf numFmtId="3" fontId="10" fillId="0" borderId="23" xfId="0" applyNumberFormat="1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3" fontId="10" fillId="0" borderId="88" xfId="0" applyNumberFormat="1" applyFont="1" applyBorder="1" applyAlignment="1">
      <alignment horizontal="center"/>
    </xf>
    <xf numFmtId="3" fontId="10" fillId="0" borderId="85" xfId="0" applyNumberFormat="1" applyFont="1" applyBorder="1" applyAlignment="1">
      <alignment horizontal="center"/>
    </xf>
    <xf numFmtId="3" fontId="10" fillId="0" borderId="76" xfId="0" applyNumberFormat="1" applyFont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79" fillId="3" borderId="108" xfId="0" applyFont="1" applyFill="1" applyBorder="1" applyAlignment="1">
      <alignment horizontal="center" vertical="center" wrapText="1"/>
    </xf>
    <xf numFmtId="0" fontId="79" fillId="3" borderId="92" xfId="0" applyFont="1" applyFill="1" applyBorder="1" applyAlignment="1">
      <alignment horizontal="center" vertical="center" wrapText="1"/>
    </xf>
    <xf numFmtId="0" fontId="30" fillId="3" borderId="7" xfId="0" applyFont="1" applyFill="1" applyBorder="1"/>
    <xf numFmtId="0" fontId="30" fillId="3" borderId="8" xfId="0" applyFont="1" applyFill="1" applyBorder="1"/>
    <xf numFmtId="0" fontId="30" fillId="3" borderId="15" xfId="0" applyFont="1" applyFill="1" applyBorder="1"/>
    <xf numFmtId="0" fontId="30" fillId="3" borderId="107" xfId="0" applyFont="1" applyFill="1" applyBorder="1"/>
    <xf numFmtId="0" fontId="30" fillId="3" borderId="5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9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0" fontId="77" fillId="3" borderId="2" xfId="0" applyFont="1" applyFill="1" applyBorder="1" applyAlignment="1">
      <alignment horizontal="justify" vertical="center" wrapText="1"/>
    </xf>
    <xf numFmtId="0" fontId="30" fillId="3" borderId="8" xfId="0" applyFont="1" applyFill="1" applyBorder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0" fontId="28" fillId="3" borderId="11" xfId="16" applyFont="1" applyFill="1" applyBorder="1"/>
    <xf numFmtId="0" fontId="28" fillId="3" borderId="10" xfId="16" applyFont="1" applyFill="1" applyBorder="1" applyAlignment="1">
      <alignment horizontal="center"/>
    </xf>
    <xf numFmtId="0" fontId="28" fillId="3" borderId="9" xfId="16" applyFont="1" applyFill="1" applyBorder="1"/>
    <xf numFmtId="0" fontId="28" fillId="3" borderId="1" xfId="16" applyFont="1" applyFill="1" applyBorder="1"/>
    <xf numFmtId="0" fontId="30" fillId="3" borderId="1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0" xfId="12" applyFont="1" applyFill="1" applyBorder="1" applyAlignment="1">
      <alignment horizontal="center"/>
    </xf>
    <xf numFmtId="0" fontId="47" fillId="0" borderId="0" xfId="2" applyFont="1" applyAlignment="1">
      <alignment horizontal="center" vertical="center"/>
    </xf>
    <xf numFmtId="3" fontId="10" fillId="0" borderId="54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53" xfId="0" applyNumberFormat="1" applyFont="1" applyBorder="1" applyAlignment="1">
      <alignment horizontal="center"/>
    </xf>
    <xf numFmtId="3" fontId="60" fillId="0" borderId="44" xfId="2" applyNumberFormat="1" applyFont="1" applyFill="1" applyBorder="1" applyAlignment="1">
      <alignment horizontal="right" indent="1"/>
    </xf>
    <xf numFmtId="3" fontId="60" fillId="0" borderId="43" xfId="2" applyNumberFormat="1" applyFont="1" applyFill="1" applyBorder="1" applyAlignment="1">
      <alignment horizontal="right" indent="1"/>
    </xf>
    <xf numFmtId="3" fontId="60" fillId="0" borderId="45" xfId="2" applyNumberFormat="1" applyFont="1" applyFill="1" applyBorder="1" applyAlignment="1">
      <alignment horizontal="right" indent="1"/>
    </xf>
    <xf numFmtId="3" fontId="60" fillId="0" borderId="42" xfId="2" applyNumberFormat="1" applyFont="1" applyFill="1" applyBorder="1" applyAlignment="1">
      <alignment horizontal="right" indent="1"/>
    </xf>
    <xf numFmtId="3" fontId="60" fillId="0" borderId="47" xfId="2" applyNumberFormat="1" applyFont="1" applyFill="1" applyBorder="1" applyAlignment="1">
      <alignment horizontal="right" indent="1"/>
    </xf>
    <xf numFmtId="3" fontId="60" fillId="0" borderId="36" xfId="2" applyNumberFormat="1" applyFont="1" applyFill="1" applyBorder="1" applyAlignment="1">
      <alignment horizontal="right" indent="1"/>
    </xf>
    <xf numFmtId="3" fontId="60" fillId="0" borderId="35" xfId="2" applyNumberFormat="1" applyFont="1" applyFill="1" applyBorder="1" applyAlignment="1">
      <alignment horizontal="right" indent="1"/>
    </xf>
    <xf numFmtId="3" fontId="60" fillId="0" borderId="46" xfId="2" applyNumberFormat="1" applyFont="1" applyFill="1" applyBorder="1" applyAlignment="1">
      <alignment horizontal="right" indent="1"/>
    </xf>
    <xf numFmtId="3" fontId="60" fillId="0" borderId="53" xfId="2" applyNumberFormat="1" applyFont="1" applyFill="1" applyBorder="1" applyAlignment="1">
      <alignment horizontal="right" indent="1"/>
    </xf>
    <xf numFmtId="3" fontId="60" fillId="0" borderId="74" xfId="2" applyNumberFormat="1" applyFont="1" applyFill="1" applyBorder="1" applyAlignment="1">
      <alignment horizontal="right" indent="1"/>
    </xf>
    <xf numFmtId="3" fontId="60" fillId="0" borderId="75" xfId="2" applyNumberFormat="1" applyFont="1" applyFill="1" applyBorder="1" applyAlignment="1">
      <alignment horizontal="right" indent="1"/>
    </xf>
    <xf numFmtId="3" fontId="60" fillId="0" borderId="76" xfId="2" applyNumberFormat="1" applyFont="1" applyFill="1" applyBorder="1" applyAlignment="1">
      <alignment horizontal="right" indent="1"/>
    </xf>
    <xf numFmtId="3" fontId="60" fillId="0" borderId="77" xfId="2" applyNumberFormat="1" applyFont="1" applyFill="1" applyBorder="1" applyAlignment="1">
      <alignment horizontal="right" indent="1"/>
    </xf>
    <xf numFmtId="3" fontId="60" fillId="0" borderId="78" xfId="2" applyNumberFormat="1" applyFont="1" applyFill="1" applyBorder="1" applyAlignment="1">
      <alignment horizontal="right" indent="1"/>
    </xf>
    <xf numFmtId="3" fontId="60" fillId="0" borderId="79" xfId="2" applyNumberFormat="1" applyFont="1" applyFill="1" applyBorder="1" applyAlignment="1">
      <alignment horizontal="right" indent="1"/>
    </xf>
    <xf numFmtId="3" fontId="60" fillId="0" borderId="80" xfId="2" applyNumberFormat="1" applyFont="1" applyFill="1" applyBorder="1" applyAlignment="1">
      <alignment horizontal="right" indent="1"/>
    </xf>
    <xf numFmtId="3" fontId="80" fillId="0" borderId="44" xfId="12" applyNumberFormat="1" applyFont="1" applyFill="1" applyBorder="1" applyAlignment="1">
      <alignment horizontal="right" indent="1"/>
    </xf>
    <xf numFmtId="3" fontId="80" fillId="0" borderId="43" xfId="12" applyNumberFormat="1" applyFont="1" applyFill="1" applyBorder="1" applyAlignment="1">
      <alignment horizontal="right" indent="1"/>
    </xf>
    <xf numFmtId="3" fontId="80" fillId="0" borderId="45" xfId="12" applyNumberFormat="1" applyFont="1" applyFill="1" applyBorder="1" applyAlignment="1">
      <alignment horizontal="right" indent="1"/>
    </xf>
    <xf numFmtId="3" fontId="80" fillId="0" borderId="55" xfId="12" applyNumberFormat="1" applyFont="1" applyFill="1" applyBorder="1" applyAlignment="1">
      <alignment horizontal="right" indent="1"/>
    </xf>
    <xf numFmtId="3" fontId="80" fillId="0" borderId="42" xfId="12" applyNumberFormat="1" applyFont="1" applyFill="1" applyBorder="1" applyAlignment="1">
      <alignment horizontal="right" indent="1"/>
    </xf>
    <xf numFmtId="3" fontId="80" fillId="0" borderId="47" xfId="12" applyNumberFormat="1" applyFont="1" applyFill="1" applyBorder="1" applyAlignment="1">
      <alignment horizontal="right" indent="1"/>
    </xf>
    <xf numFmtId="3" fontId="80" fillId="0" borderId="36" xfId="12" applyNumberFormat="1" applyFont="1" applyFill="1" applyBorder="1" applyAlignment="1">
      <alignment horizontal="right" indent="1"/>
    </xf>
    <xf numFmtId="3" fontId="80" fillId="0" borderId="35" xfId="12" applyNumberFormat="1" applyFont="1" applyFill="1" applyBorder="1" applyAlignment="1">
      <alignment horizontal="right" indent="1"/>
    </xf>
    <xf numFmtId="3" fontId="80" fillId="0" borderId="56" xfId="12" applyNumberFormat="1" applyFont="1" applyFill="1" applyBorder="1" applyAlignment="1">
      <alignment horizontal="right" indent="1"/>
    </xf>
    <xf numFmtId="3" fontId="80" fillId="0" borderId="46" xfId="12" applyNumberFormat="1" applyFont="1" applyFill="1" applyBorder="1" applyAlignment="1">
      <alignment horizontal="right" indent="1"/>
    </xf>
    <xf numFmtId="3" fontId="80" fillId="0" borderId="53" xfId="12" applyNumberFormat="1" applyFont="1" applyFill="1" applyBorder="1" applyAlignment="1">
      <alignment horizontal="right" indent="1"/>
    </xf>
    <xf numFmtId="3" fontId="80" fillId="0" borderId="74" xfId="12" applyNumberFormat="1" applyFont="1" applyFill="1" applyBorder="1" applyAlignment="1">
      <alignment horizontal="right" indent="1"/>
    </xf>
    <xf numFmtId="3" fontId="80" fillId="0" borderId="75" xfId="12" applyNumberFormat="1" applyFont="1" applyFill="1" applyBorder="1" applyAlignment="1">
      <alignment horizontal="right" indent="1"/>
    </xf>
    <xf numFmtId="3" fontId="80" fillId="0" borderId="37" xfId="12" applyNumberFormat="1" applyFont="1" applyFill="1" applyBorder="1" applyAlignment="1">
      <alignment horizontal="right" indent="1"/>
    </xf>
    <xf numFmtId="3" fontId="80" fillId="0" borderId="76" xfId="12" applyNumberFormat="1" applyFont="1" applyFill="1" applyBorder="1" applyAlignment="1">
      <alignment horizontal="right" indent="1"/>
    </xf>
    <xf numFmtId="3" fontId="80" fillId="0" borderId="77" xfId="12" applyNumberFormat="1" applyFont="1" applyFill="1" applyBorder="1" applyAlignment="1">
      <alignment horizontal="right" indent="1"/>
    </xf>
    <xf numFmtId="3" fontId="80" fillId="0" borderId="78" xfId="12" applyNumberFormat="1" applyFont="1" applyFill="1" applyBorder="1" applyAlignment="1">
      <alignment horizontal="right" indent="1"/>
    </xf>
    <xf numFmtId="3" fontId="80" fillId="0" borderId="79" xfId="12" applyNumberFormat="1" applyFont="1" applyFill="1" applyBorder="1" applyAlignment="1">
      <alignment horizontal="right" indent="1"/>
    </xf>
    <xf numFmtId="3" fontId="80" fillId="0" borderId="81" xfId="12" applyNumberFormat="1" applyFont="1" applyFill="1" applyBorder="1" applyAlignment="1">
      <alignment horizontal="right" indent="1"/>
    </xf>
    <xf numFmtId="3" fontId="80" fillId="0" borderId="80" xfId="12" applyNumberFormat="1" applyFont="1" applyFill="1" applyBorder="1" applyAlignment="1">
      <alignment horizontal="right" indent="1"/>
    </xf>
    <xf numFmtId="3" fontId="45" fillId="0" borderId="51" xfId="2" applyNumberFormat="1" applyFont="1" applyBorder="1" applyAlignment="1">
      <alignment horizontal="right" indent="1"/>
    </xf>
    <xf numFmtId="3" fontId="45" fillId="0" borderId="30" xfId="2" applyNumberFormat="1" applyFont="1" applyBorder="1" applyAlignment="1">
      <alignment horizontal="right" indent="1"/>
    </xf>
    <xf numFmtId="3" fontId="45" fillId="0" borderId="52" xfId="2" applyNumberFormat="1" applyFont="1" applyBorder="1" applyAlignment="1">
      <alignment horizontal="right" indent="1"/>
    </xf>
    <xf numFmtId="3" fontId="45" fillId="0" borderId="67" xfId="2" applyNumberFormat="1" applyFont="1" applyBorder="1" applyAlignment="1">
      <alignment horizontal="right" indent="1"/>
    </xf>
    <xf numFmtId="3" fontId="45" fillId="0" borderId="19" xfId="2" applyNumberFormat="1" applyFont="1" applyBorder="1" applyAlignment="1">
      <alignment horizontal="right" indent="1"/>
    </xf>
    <xf numFmtId="3" fontId="45" fillId="0" borderId="68" xfId="2" applyNumberFormat="1" applyFont="1" applyBorder="1" applyAlignment="1">
      <alignment horizontal="right" indent="1"/>
    </xf>
    <xf numFmtId="3" fontId="45" fillId="0" borderId="31" xfId="2" applyNumberFormat="1" applyFont="1" applyBorder="1" applyAlignment="1">
      <alignment horizontal="right" indent="1"/>
    </xf>
    <xf numFmtId="3" fontId="45" fillId="0" borderId="23" xfId="2" applyNumberFormat="1" applyFont="1" applyBorder="1" applyAlignment="1">
      <alignment horizontal="right" indent="1"/>
    </xf>
    <xf numFmtId="3" fontId="45" fillId="0" borderId="25" xfId="2" applyNumberFormat="1" applyFont="1" applyBorder="1" applyAlignment="1">
      <alignment horizontal="right" indent="1"/>
    </xf>
    <xf numFmtId="3" fontId="45" fillId="0" borderId="13" xfId="2" applyNumberFormat="1" applyFont="1" applyBorder="1" applyAlignment="1">
      <alignment horizontal="right" indent="1"/>
    </xf>
    <xf numFmtId="3" fontId="45" fillId="0" borderId="10" xfId="2" applyNumberFormat="1" applyFont="1" applyBorder="1" applyAlignment="1">
      <alignment horizontal="right" indent="1"/>
    </xf>
    <xf numFmtId="3" fontId="45" fillId="0" borderId="24" xfId="2" applyNumberFormat="1" applyFont="1" applyBorder="1" applyAlignment="1">
      <alignment horizontal="right" indent="1"/>
    </xf>
    <xf numFmtId="3" fontId="45" fillId="0" borderId="38" xfId="2" applyNumberFormat="1" applyFont="1" applyBorder="1" applyAlignment="1">
      <alignment horizontal="right" indent="1"/>
    </xf>
    <xf numFmtId="3" fontId="45" fillId="0" borderId="0" xfId="2" applyNumberFormat="1" applyFont="1" applyBorder="1" applyAlignment="1">
      <alignment horizontal="right" indent="1"/>
    </xf>
    <xf numFmtId="3" fontId="45" fillId="0" borderId="54" xfId="2" applyNumberFormat="1" applyFont="1" applyBorder="1" applyAlignment="1">
      <alignment horizontal="right" indent="1"/>
    </xf>
    <xf numFmtId="3" fontId="45" fillId="0" borderId="13" xfId="2" applyNumberFormat="1" applyFont="1" applyFill="1" applyBorder="1" applyAlignment="1">
      <alignment horizontal="right" indent="1"/>
    </xf>
    <xf numFmtId="3" fontId="45" fillId="0" borderId="0" xfId="2" applyNumberFormat="1" applyFont="1" applyFill="1" applyBorder="1" applyAlignment="1">
      <alignment horizontal="right" indent="1"/>
    </xf>
    <xf numFmtId="3" fontId="45" fillId="0" borderId="54" xfId="2" applyNumberFormat="1" applyFont="1" applyFill="1" applyBorder="1" applyAlignment="1">
      <alignment horizontal="right" indent="1"/>
    </xf>
    <xf numFmtId="3" fontId="45" fillId="0" borderId="23" xfId="2" applyNumberFormat="1" applyFont="1" applyFill="1" applyBorder="1" applyAlignment="1">
      <alignment horizontal="right" indent="1"/>
    </xf>
    <xf numFmtId="3" fontId="45" fillId="0" borderId="12" xfId="2" applyNumberFormat="1" applyFont="1" applyFill="1" applyBorder="1" applyAlignment="1">
      <alignment horizontal="right" indent="1"/>
    </xf>
    <xf numFmtId="3" fontId="45" fillId="0" borderId="6" xfId="2" applyNumberFormat="1" applyFont="1" applyFill="1" applyBorder="1" applyAlignment="1">
      <alignment horizontal="right" indent="1"/>
    </xf>
    <xf numFmtId="3" fontId="45" fillId="0" borderId="50" xfId="2" applyNumberFormat="1" applyFont="1" applyFill="1" applyBorder="1" applyAlignment="1">
      <alignment horizontal="right" indent="1"/>
    </xf>
    <xf numFmtId="3" fontId="45" fillId="0" borderId="60" xfId="2" applyNumberFormat="1" applyFont="1" applyFill="1" applyBorder="1" applyAlignment="1">
      <alignment horizontal="right" indent="1"/>
    </xf>
    <xf numFmtId="3" fontId="45" fillId="0" borderId="82" xfId="2" applyNumberFormat="1" applyFont="1" applyBorder="1" applyAlignment="1">
      <alignment horizontal="right" indent="1"/>
    </xf>
    <xf numFmtId="3" fontId="45" fillId="0" borderId="9" xfId="2" applyNumberFormat="1" applyFont="1" applyBorder="1" applyAlignment="1">
      <alignment horizontal="right" indent="1"/>
    </xf>
    <xf numFmtId="3" fontId="45" fillId="0" borderId="66" xfId="2" applyNumberFormat="1" applyFont="1" applyBorder="1" applyAlignment="1">
      <alignment horizontal="right" indent="1"/>
    </xf>
    <xf numFmtId="3" fontId="45" fillId="0" borderId="12" xfId="2" applyNumberFormat="1" applyFont="1" applyBorder="1" applyAlignment="1">
      <alignment horizontal="right" indent="1"/>
    </xf>
    <xf numFmtId="3" fontId="45" fillId="0" borderId="61" xfId="2" applyNumberFormat="1" applyFont="1" applyBorder="1" applyAlignment="1">
      <alignment horizontal="right" indent="1"/>
    </xf>
    <xf numFmtId="3" fontId="45" fillId="0" borderId="6" xfId="2" applyNumberFormat="1" applyFont="1" applyBorder="1" applyAlignment="1">
      <alignment horizontal="right" indent="1"/>
    </xf>
    <xf numFmtId="3" fontId="45" fillId="0" borderId="50" xfId="2" applyNumberFormat="1" applyFont="1" applyBorder="1" applyAlignment="1">
      <alignment horizontal="right" indent="1"/>
    </xf>
    <xf numFmtId="3" fontId="45" fillId="0" borderId="60" xfId="2" applyNumberFormat="1" applyFont="1" applyBorder="1" applyAlignment="1">
      <alignment horizontal="right" indent="1"/>
    </xf>
    <xf numFmtId="3" fontId="45" fillId="0" borderId="69" xfId="2" applyNumberFormat="1" applyFont="1" applyBorder="1" applyAlignment="1">
      <alignment horizontal="right" indent="1"/>
    </xf>
    <xf numFmtId="3" fontId="45" fillId="0" borderId="68" xfId="2" applyNumberFormat="1" applyFont="1" applyFill="1" applyBorder="1" applyAlignment="1">
      <alignment horizontal="right" indent="1"/>
    </xf>
    <xf numFmtId="0" fontId="43" fillId="0" borderId="8" xfId="2" applyFont="1" applyBorder="1" applyAlignment="1">
      <alignment horizontal="center"/>
    </xf>
    <xf numFmtId="0" fontId="45" fillId="0" borderId="24" xfId="2" applyFont="1" applyBorder="1" applyAlignment="1">
      <alignment horizontal="center"/>
    </xf>
    <xf numFmtId="0" fontId="45" fillId="0" borderId="27" xfId="2" applyFont="1" applyBorder="1" applyAlignment="1">
      <alignment horizontal="center"/>
    </xf>
    <xf numFmtId="0" fontId="81" fillId="0" borderId="0" xfId="0" applyFont="1"/>
    <xf numFmtId="0" fontId="9" fillId="17" borderId="7" xfId="0" applyFont="1" applyFill="1" applyBorder="1"/>
    <xf numFmtId="49" fontId="9" fillId="17" borderId="1" xfId="0" applyNumberFormat="1" applyFont="1" applyFill="1" applyBorder="1" applyAlignment="1">
      <alignment horizontal="center"/>
    </xf>
    <xf numFmtId="49" fontId="9" fillId="17" borderId="14" xfId="0" applyNumberFormat="1" applyFont="1" applyFill="1" applyBorder="1" applyAlignment="1">
      <alignment horizontal="center"/>
    </xf>
    <xf numFmtId="49" fontId="9" fillId="17" borderId="7" xfId="0" applyNumberFormat="1" applyFont="1" applyFill="1" applyBorder="1" applyAlignment="1">
      <alignment horizontal="center"/>
    </xf>
    <xf numFmtId="49" fontId="9" fillId="17" borderId="11" xfId="0" applyNumberFormat="1" applyFont="1" applyFill="1" applyBorder="1" applyAlignment="1">
      <alignment horizontal="center"/>
    </xf>
    <xf numFmtId="49" fontId="9" fillId="18" borderId="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19" borderId="18" xfId="1" applyFill="1" applyBorder="1" applyAlignment="1">
      <alignment horizontal="center"/>
    </xf>
    <xf numFmtId="0" fontId="1" fillId="19" borderId="7" xfId="1" applyFill="1" applyBorder="1" applyAlignment="1">
      <alignment horizontal="center"/>
    </xf>
    <xf numFmtId="0" fontId="1" fillId="19" borderId="11" xfId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1" fillId="19" borderId="12" xfId="1" applyFill="1" applyBorder="1" applyAlignment="1">
      <alignment horizontal="center"/>
    </xf>
    <xf numFmtId="0" fontId="1" fillId="19" borderId="5" xfId="1" applyFill="1" applyBorder="1" applyAlignment="1">
      <alignment horizontal="center"/>
    </xf>
    <xf numFmtId="0" fontId="1" fillId="19" borderId="9" xfId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9" fontId="0" fillId="0" borderId="0" xfId="0" applyNumberFormat="1" applyBorder="1" applyAlignment="1"/>
    <xf numFmtId="169" fontId="0" fillId="0" borderId="8" xfId="0" applyNumberFormat="1" applyBorder="1" applyAlignment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0" borderId="10" xfId="0" applyFont="1" applyFill="1" applyBorder="1" applyAlignment="1">
      <alignment horizontal="center" wrapText="1"/>
    </xf>
    <xf numFmtId="0" fontId="0" fillId="0" borderId="8" xfId="0" applyFill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/>
    <xf numFmtId="0" fontId="25" fillId="0" borderId="8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8" xfId="0" applyFont="1" applyFill="1" applyBorder="1"/>
    <xf numFmtId="0" fontId="0" fillId="0" borderId="8" xfId="0" applyBorder="1" applyAlignment="1">
      <alignment vertical="top"/>
    </xf>
    <xf numFmtId="0" fontId="0" fillId="0" borderId="9" xfId="0" applyFill="1" applyBorder="1"/>
    <xf numFmtId="0" fontId="0" fillId="0" borderId="5" xfId="0" applyFill="1" applyBorder="1"/>
    <xf numFmtId="0" fontId="0" fillId="0" borderId="5" xfId="0" applyBorder="1" applyAlignment="1">
      <alignment vertical="top"/>
    </xf>
    <xf numFmtId="0" fontId="9" fillId="0" borderId="1" xfId="0" applyFont="1" applyFill="1" applyBorder="1"/>
    <xf numFmtId="0" fontId="0" fillId="0" borderId="1" xfId="0" applyBorder="1"/>
    <xf numFmtId="49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2" fillId="0" borderId="0" xfId="0" applyFont="1" applyAlignment="1">
      <alignment horizontal="left"/>
    </xf>
    <xf numFmtId="0" fontId="85" fillId="3" borderId="14" xfId="0" applyFont="1" applyFill="1" applyBorder="1" applyAlignment="1">
      <alignment horizontal="center" vertical="center" wrapText="1"/>
    </xf>
    <xf numFmtId="0" fontId="85" fillId="3" borderId="7" xfId="0" applyFont="1" applyFill="1" applyBorder="1" applyAlignment="1">
      <alignment horizontal="center" vertical="center" wrapText="1"/>
    </xf>
    <xf numFmtId="0" fontId="85" fillId="3" borderId="0" xfId="0" applyFont="1" applyFill="1" applyBorder="1" applyAlignment="1">
      <alignment horizontal="center" vertical="center" wrapText="1"/>
    </xf>
    <xf numFmtId="0" fontId="85" fillId="3" borderId="8" xfId="0" applyFont="1" applyFill="1" applyBorder="1" applyAlignment="1">
      <alignment horizontal="center" vertical="center" wrapText="1"/>
    </xf>
    <xf numFmtId="0" fontId="85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3" fontId="4" fillId="0" borderId="7" xfId="0" applyNumberFormat="1" applyFont="1" applyBorder="1"/>
    <xf numFmtId="3" fontId="8" fillId="0" borderId="14" xfId="0" applyNumberFormat="1" applyFont="1" applyBorder="1"/>
    <xf numFmtId="3" fontId="8" fillId="0" borderId="7" xfId="0" applyNumberFormat="1" applyFont="1" applyBorder="1"/>
    <xf numFmtId="3" fontId="8" fillId="0" borderId="18" xfId="0" applyNumberFormat="1" applyFont="1" applyBorder="1"/>
    <xf numFmtId="3" fontId="8" fillId="0" borderId="13" xfId="0" applyNumberFormat="1" applyFont="1" applyBorder="1"/>
    <xf numFmtId="3" fontId="86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vertical="top"/>
    </xf>
    <xf numFmtId="3" fontId="5" fillId="0" borderId="8" xfId="0" quotePrefix="1" applyNumberFormat="1" applyFont="1" applyBorder="1" applyAlignment="1">
      <alignment horizontal="right" indent="2"/>
    </xf>
    <xf numFmtId="3" fontId="8" fillId="0" borderId="0" xfId="0" applyNumberFormat="1" applyFont="1" applyBorder="1" applyAlignment="1">
      <alignment horizontal="right" indent="2"/>
    </xf>
    <xf numFmtId="3" fontId="8" fillId="0" borderId="8" xfId="0" applyNumberFormat="1" applyFont="1" applyBorder="1" applyAlignment="1">
      <alignment horizontal="right" indent="2"/>
    </xf>
    <xf numFmtId="3" fontId="8" fillId="0" borderId="13" xfId="0" applyNumberFormat="1" applyFont="1" applyBorder="1" applyAlignment="1">
      <alignment horizontal="right" indent="2"/>
    </xf>
    <xf numFmtId="3" fontId="86" fillId="0" borderId="8" xfId="0" applyNumberFormat="1" applyFont="1" applyBorder="1" applyAlignment="1">
      <alignment horizontal="center" vertical="center"/>
    </xf>
    <xf numFmtId="0" fontId="4" fillId="3" borderId="9" xfId="0" applyFont="1" applyFill="1" applyBorder="1"/>
    <xf numFmtId="3" fontId="5" fillId="0" borderId="5" xfId="0" quotePrefix="1" applyNumberFormat="1" applyFont="1" applyBorder="1" applyAlignment="1">
      <alignment horizontal="right" indent="2"/>
    </xf>
    <xf numFmtId="3" fontId="8" fillId="0" borderId="6" xfId="0" applyNumberFormat="1" applyFont="1" applyBorder="1" applyAlignment="1">
      <alignment horizontal="right" indent="2"/>
    </xf>
    <xf numFmtId="3" fontId="8" fillId="0" borderId="5" xfId="0" applyNumberFormat="1" applyFont="1" applyBorder="1" applyAlignment="1">
      <alignment horizontal="right" indent="2"/>
    </xf>
    <xf numFmtId="3" fontId="8" fillId="0" borderId="12" xfId="0" applyNumberFormat="1" applyFont="1" applyBorder="1" applyAlignment="1">
      <alignment horizontal="right" indent="2"/>
    </xf>
    <xf numFmtId="3" fontId="86" fillId="0" borderId="5" xfId="0" applyNumberFormat="1" applyFont="1" applyBorder="1" applyAlignment="1">
      <alignment horizontal="center" vertical="center"/>
    </xf>
    <xf numFmtId="165" fontId="6" fillId="0" borderId="0" xfId="0" applyNumberFormat="1" applyFont="1"/>
    <xf numFmtId="0" fontId="4" fillId="3" borderId="8" xfId="0" applyFont="1" applyFill="1" applyBorder="1" applyAlignment="1">
      <alignment horizontal="left"/>
    </xf>
    <xf numFmtId="3" fontId="5" fillId="0" borderId="0" xfId="0" quotePrefix="1" applyNumberFormat="1" applyFont="1" applyBorder="1" applyAlignment="1">
      <alignment horizontal="right" indent="2"/>
    </xf>
    <xf numFmtId="0" fontId="5" fillId="3" borderId="8" xfId="0" applyFont="1" applyFill="1" applyBorder="1"/>
    <xf numFmtId="0" fontId="8" fillId="3" borderId="8" xfId="0" applyFont="1" applyFill="1" applyBorder="1"/>
    <xf numFmtId="0" fontId="4" fillId="3" borderId="7" xfId="0" applyFont="1" applyFill="1" applyBorder="1"/>
    <xf numFmtId="3" fontId="5" fillId="0" borderId="7" xfId="0" quotePrefix="1" applyNumberFormat="1" applyFont="1" applyBorder="1" applyAlignment="1">
      <alignment horizontal="right" indent="2"/>
    </xf>
    <xf numFmtId="3" fontId="8" fillId="0" borderId="7" xfId="0" applyNumberFormat="1" applyFont="1" applyBorder="1" applyAlignment="1">
      <alignment horizontal="right" indent="2"/>
    </xf>
    <xf numFmtId="0" fontId="5" fillId="3" borderId="5" xfId="0" applyFont="1" applyFill="1" applyBorder="1"/>
    <xf numFmtId="0" fontId="4" fillId="3" borderId="7" xfId="0" applyFont="1" applyFill="1" applyBorder="1" applyAlignment="1">
      <alignment horizontal="left"/>
    </xf>
    <xf numFmtId="3" fontId="5" fillId="0" borderId="14" xfId="0" quotePrefix="1" applyNumberFormat="1" applyFont="1" applyBorder="1" applyAlignment="1">
      <alignment horizontal="right" indent="2"/>
    </xf>
    <xf numFmtId="3" fontId="8" fillId="0" borderId="18" xfId="0" applyNumberFormat="1" applyFont="1" applyBorder="1" applyAlignment="1">
      <alignment horizontal="right" indent="2"/>
    </xf>
    <xf numFmtId="0" fontId="5" fillId="3" borderId="5" xfId="0" applyFont="1" applyFill="1" applyBorder="1" applyAlignment="1">
      <alignment horizontal="left"/>
    </xf>
    <xf numFmtId="3" fontId="5" fillId="0" borderId="6" xfId="0" quotePrefix="1" applyNumberFormat="1" applyFont="1" applyBorder="1" applyAlignment="1">
      <alignment horizontal="right" indent="2"/>
    </xf>
    <xf numFmtId="4" fontId="41" fillId="0" borderId="0" xfId="0" applyNumberFormat="1" applyFont="1"/>
    <xf numFmtId="4" fontId="0" fillId="0" borderId="0" xfId="0" applyNumberFormat="1"/>
    <xf numFmtId="0" fontId="90" fillId="3" borderId="2" xfId="0" applyFont="1" applyFill="1" applyBorder="1" applyAlignment="1">
      <alignment horizontal="center" vertical="center"/>
    </xf>
    <xf numFmtId="0" fontId="90" fillId="3" borderId="3" xfId="0" applyFont="1" applyFill="1" applyBorder="1" applyAlignment="1">
      <alignment horizontal="center" vertical="center"/>
    </xf>
    <xf numFmtId="0" fontId="90" fillId="3" borderId="4" xfId="0" applyFont="1" applyFill="1" applyBorder="1" applyAlignment="1">
      <alignment horizontal="center" vertical="center"/>
    </xf>
    <xf numFmtId="0" fontId="88" fillId="3" borderId="4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left" indent="1"/>
    </xf>
    <xf numFmtId="164" fontId="90" fillId="0" borderId="11" xfId="0" applyNumberFormat="1" applyFont="1" applyFill="1" applyBorder="1" applyAlignment="1">
      <alignment horizontal="right" indent="1"/>
    </xf>
    <xf numFmtId="164" fontId="90" fillId="0" borderId="0" xfId="0" applyNumberFormat="1" applyFont="1" applyFill="1" applyBorder="1" applyAlignment="1">
      <alignment horizontal="right" indent="1"/>
    </xf>
    <xf numFmtId="164" fontId="90" fillId="0" borderId="10" xfId="0" applyNumberFormat="1" applyFont="1" applyFill="1" applyBorder="1" applyAlignment="1">
      <alignment horizontal="right" indent="1"/>
    </xf>
    <xf numFmtId="164" fontId="90" fillId="0" borderId="13" xfId="0" applyNumberFormat="1" applyFont="1" applyFill="1" applyBorder="1" applyAlignment="1">
      <alignment horizontal="right" indent="1"/>
    </xf>
    <xf numFmtId="165" fontId="88" fillId="0" borderId="8" xfId="0" applyNumberFormat="1" applyFont="1" applyFill="1" applyBorder="1" applyAlignment="1">
      <alignment horizontal="right" indent="1"/>
    </xf>
    <xf numFmtId="164" fontId="56" fillId="0" borderId="8" xfId="0" applyNumberFormat="1" applyFont="1" applyBorder="1" applyAlignment="1">
      <alignment horizontal="right" indent="1"/>
    </xf>
    <xf numFmtId="1" fontId="88" fillId="3" borderId="10" xfId="0" applyNumberFormat="1" applyFont="1" applyFill="1" applyBorder="1" applyAlignment="1">
      <alignment horizontal="left" indent="1"/>
    </xf>
    <xf numFmtId="164" fontId="90" fillId="0" borderId="10" xfId="0" applyNumberFormat="1" applyFont="1" applyBorder="1" applyAlignment="1">
      <alignment horizontal="right" indent="1"/>
    </xf>
    <xf numFmtId="164" fontId="90" fillId="0" borderId="0" xfId="0" applyNumberFormat="1" applyFont="1" applyBorder="1" applyAlignment="1">
      <alignment horizontal="right" indent="1"/>
    </xf>
    <xf numFmtId="164" fontId="90" fillId="0" borderId="13" xfId="0" applyNumberFormat="1" applyFont="1" applyBorder="1" applyAlignment="1">
      <alignment horizontal="right" indent="1"/>
    </xf>
    <xf numFmtId="165" fontId="56" fillId="0" borderId="8" xfId="0" applyNumberFormat="1" applyFont="1" applyBorder="1" applyAlignment="1">
      <alignment horizontal="right" indent="1"/>
    </xf>
    <xf numFmtId="1" fontId="88" fillId="3" borderId="9" xfId="0" applyNumberFormat="1" applyFont="1" applyFill="1" applyBorder="1" applyAlignment="1">
      <alignment horizontal="left" indent="1"/>
    </xf>
    <xf numFmtId="164" fontId="90" fillId="0" borderId="9" xfId="0" applyNumberFormat="1" applyFont="1" applyBorder="1" applyAlignment="1">
      <alignment horizontal="right" indent="1"/>
    </xf>
    <xf numFmtId="164" fontId="90" fillId="0" borderId="6" xfId="0" applyNumberFormat="1" applyFont="1" applyBorder="1" applyAlignment="1">
      <alignment horizontal="right" indent="1"/>
    </xf>
    <xf numFmtId="164" fontId="90" fillId="0" borderId="12" xfId="0" applyNumberFormat="1" applyFont="1" applyBorder="1" applyAlignment="1">
      <alignment horizontal="right" indent="1"/>
    </xf>
    <xf numFmtId="164" fontId="88" fillId="0" borderId="9" xfId="0" applyNumberFormat="1" applyFont="1" applyBorder="1" applyAlignment="1">
      <alignment horizontal="right" indent="1"/>
    </xf>
    <xf numFmtId="164" fontId="88" fillId="0" borderId="6" xfId="0" applyNumberFormat="1" applyFont="1" applyBorder="1" applyAlignment="1">
      <alignment horizontal="right" indent="1"/>
    </xf>
    <xf numFmtId="164" fontId="88" fillId="0" borderId="3" xfId="0" applyNumberFormat="1" applyFont="1" applyBorder="1" applyAlignment="1">
      <alignment horizontal="right" indent="1"/>
    </xf>
    <xf numFmtId="164" fontId="88" fillId="0" borderId="12" xfId="0" applyNumberFormat="1" applyFont="1" applyBorder="1" applyAlignment="1">
      <alignment horizontal="right" indent="1"/>
    </xf>
    <xf numFmtId="165" fontId="88" fillId="0" borderId="1" xfId="0" applyNumberFormat="1" applyFont="1" applyFill="1" applyBorder="1" applyAlignment="1">
      <alignment horizontal="right" indent="1"/>
    </xf>
    <xf numFmtId="165" fontId="56" fillId="0" borderId="1" xfId="0" applyNumberFormat="1" applyFont="1" applyBorder="1" applyAlignment="1">
      <alignment horizontal="right" indent="1"/>
    </xf>
    <xf numFmtId="0" fontId="91" fillId="0" borderId="0" xfId="0" applyFont="1"/>
    <xf numFmtId="0" fontId="74" fillId="0" borderId="0" xfId="0" applyFont="1"/>
    <xf numFmtId="164" fontId="74" fillId="0" borderId="0" xfId="0" applyNumberFormat="1" applyFont="1"/>
    <xf numFmtId="0" fontId="93" fillId="0" borderId="0" xfId="0" applyFont="1"/>
    <xf numFmtId="164" fontId="93" fillId="0" borderId="0" xfId="0" applyNumberFormat="1" applyFont="1"/>
    <xf numFmtId="0" fontId="94" fillId="0" borderId="0" xfId="0" applyFont="1"/>
    <xf numFmtId="0" fontId="96" fillId="0" borderId="0" xfId="0" applyFont="1"/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left" vertical="center" indent="1"/>
    </xf>
    <xf numFmtId="165" fontId="73" fillId="0" borderId="11" xfId="0" applyNumberFormat="1" applyFont="1" applyBorder="1" applyAlignment="1">
      <alignment horizontal="right" indent="1"/>
    </xf>
    <xf numFmtId="165" fontId="73" fillId="0" borderId="14" xfId="0" applyNumberFormat="1" applyFont="1" applyBorder="1" applyAlignment="1">
      <alignment horizontal="right" indent="1"/>
    </xf>
    <xf numFmtId="165" fontId="73" fillId="0" borderId="18" xfId="0" applyNumberFormat="1" applyFont="1" applyBorder="1" applyAlignment="1">
      <alignment horizontal="right" indent="1"/>
    </xf>
    <xf numFmtId="165" fontId="26" fillId="0" borderId="7" xfId="0" applyNumberFormat="1" applyFont="1" applyBorder="1" applyAlignment="1">
      <alignment horizontal="right" indent="1"/>
    </xf>
    <xf numFmtId="165" fontId="26" fillId="0" borderId="18" xfId="0" applyNumberFormat="1" applyFont="1" applyBorder="1" applyAlignment="1">
      <alignment horizontal="right" indent="1"/>
    </xf>
    <xf numFmtId="165" fontId="73" fillId="0" borderId="10" xfId="0" applyNumberFormat="1" applyFont="1" applyBorder="1" applyAlignment="1">
      <alignment horizontal="right" indent="1"/>
    </xf>
    <xf numFmtId="165" fontId="73" fillId="0" borderId="0" xfId="0" applyNumberFormat="1" applyFont="1" applyBorder="1" applyAlignment="1">
      <alignment horizontal="right" indent="1"/>
    </xf>
    <xf numFmtId="165" fontId="73" fillId="0" borderId="13" xfId="0" applyNumberFormat="1" applyFont="1" applyBorder="1" applyAlignment="1">
      <alignment horizontal="right" indent="1"/>
    </xf>
    <xf numFmtId="165" fontId="26" fillId="0" borderId="8" xfId="0" applyNumberFormat="1" applyFont="1" applyBorder="1" applyAlignment="1">
      <alignment horizontal="right" indent="1"/>
    </xf>
    <xf numFmtId="165" fontId="26" fillId="0" borderId="13" xfId="0" applyNumberFormat="1" applyFont="1" applyBorder="1" applyAlignment="1">
      <alignment horizontal="right" indent="1"/>
    </xf>
    <xf numFmtId="165" fontId="26" fillId="0" borderId="8" xfId="0" applyNumberFormat="1" applyFont="1" applyFill="1" applyBorder="1" applyAlignment="1">
      <alignment horizontal="right" indent="1"/>
    </xf>
    <xf numFmtId="0" fontId="27" fillId="3" borderId="15" xfId="0" applyFont="1" applyFill="1" applyBorder="1" applyAlignment="1">
      <alignment horizontal="left" vertical="center" indent="1"/>
    </xf>
    <xf numFmtId="165" fontId="73" fillId="0" borderId="16" xfId="0" applyNumberFormat="1" applyFont="1" applyBorder="1" applyAlignment="1">
      <alignment horizontal="right" indent="1"/>
    </xf>
    <xf numFmtId="165" fontId="73" fillId="0" borderId="17" xfId="0" applyNumberFormat="1" applyFont="1" applyBorder="1" applyAlignment="1">
      <alignment horizontal="right" indent="1"/>
    </xf>
    <xf numFmtId="165" fontId="73" fillId="0" borderId="32" xfId="0" applyNumberFormat="1" applyFont="1" applyBorder="1" applyAlignment="1">
      <alignment horizontal="right" indent="1"/>
    </xf>
    <xf numFmtId="165" fontId="26" fillId="0" borderId="15" xfId="0" applyNumberFormat="1" applyFont="1" applyFill="1" applyBorder="1" applyAlignment="1">
      <alignment horizontal="right" indent="1"/>
    </xf>
    <xf numFmtId="165" fontId="26" fillId="0" borderId="32" xfId="0" applyNumberFormat="1" applyFont="1" applyBorder="1" applyAlignment="1">
      <alignment horizontal="right" indent="1"/>
    </xf>
    <xf numFmtId="0" fontId="27" fillId="3" borderId="5" xfId="0" applyFont="1" applyFill="1" applyBorder="1" applyAlignment="1">
      <alignment horizontal="left"/>
    </xf>
    <xf numFmtId="165" fontId="73" fillId="0" borderId="9" xfId="0" applyNumberFormat="1" applyFont="1" applyBorder="1" applyAlignment="1">
      <alignment horizontal="right"/>
    </xf>
    <xf numFmtId="165" fontId="73" fillId="0" borderId="6" xfId="0" applyNumberFormat="1" applyFont="1" applyBorder="1" applyAlignment="1">
      <alignment horizontal="right"/>
    </xf>
    <xf numFmtId="165" fontId="73" fillId="0" borderId="12" xfId="0" applyNumberFormat="1" applyFont="1" applyBorder="1" applyAlignment="1">
      <alignment horizontal="right"/>
    </xf>
    <xf numFmtId="165" fontId="26" fillId="0" borderId="5" xfId="0" applyNumberFormat="1" applyFont="1" applyFill="1" applyBorder="1" applyAlignment="1">
      <alignment horizontal="right"/>
    </xf>
    <xf numFmtId="165" fontId="26" fillId="0" borderId="12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67" fillId="0" borderId="0" xfId="0" applyFont="1" applyAlignment="1">
      <alignment horizontal="right" vertical="center" wrapText="1"/>
    </xf>
    <xf numFmtId="0" fontId="67" fillId="0" borderId="113" xfId="0" applyFont="1" applyBorder="1" applyAlignment="1">
      <alignment horizontal="center" vertical="center" wrapText="1"/>
    </xf>
    <xf numFmtId="0" fontId="67" fillId="0" borderId="116" xfId="0" applyFont="1" applyBorder="1" applyAlignment="1">
      <alignment horizontal="center" vertical="center" wrapText="1"/>
    </xf>
    <xf numFmtId="0" fontId="67" fillId="0" borderId="117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7" fillId="0" borderId="134" xfId="0" applyFont="1" applyBorder="1" applyAlignment="1">
      <alignment horizontal="center" vertical="center" wrapText="1"/>
    </xf>
    <xf numFmtId="4" fontId="10" fillId="0" borderId="95" xfId="0" applyNumberFormat="1" applyFont="1" applyBorder="1" applyAlignment="1">
      <alignment horizontal="right" indent="1"/>
    </xf>
    <xf numFmtId="4" fontId="10" fillId="0" borderId="96" xfId="0" applyNumberFormat="1" applyFont="1" applyBorder="1" applyAlignment="1">
      <alignment horizontal="right" indent="1"/>
    </xf>
    <xf numFmtId="4" fontId="30" fillId="3" borderId="1" xfId="0" applyNumberFormat="1" applyFont="1" applyFill="1" applyBorder="1" applyAlignment="1">
      <alignment horizontal="right" indent="1"/>
    </xf>
    <xf numFmtId="4" fontId="42" fillId="17" borderId="1" xfId="0" applyNumberFormat="1" applyFont="1" applyFill="1" applyBorder="1"/>
    <xf numFmtId="3" fontId="30" fillId="17" borderId="2" xfId="35" applyNumberFormat="1" applyFont="1" applyFill="1" applyBorder="1" applyAlignment="1" applyProtection="1">
      <alignment horizontal="center" vertical="center"/>
    </xf>
    <xf numFmtId="3" fontId="30" fillId="17" borderId="1" xfId="35" applyNumberFormat="1" applyFont="1" applyFill="1" applyBorder="1" applyAlignment="1" applyProtection="1">
      <alignment horizontal="center" vertical="center"/>
    </xf>
    <xf numFmtId="0" fontId="28" fillId="17" borderId="1" xfId="15" applyFont="1" applyFill="1" applyBorder="1" applyAlignment="1">
      <alignment vertical="center"/>
    </xf>
    <xf numFmtId="4" fontId="71" fillId="0" borderId="90" xfId="0" applyNumberFormat="1" applyFont="1" applyFill="1" applyBorder="1"/>
    <xf numFmtId="4" fontId="71" fillId="0" borderId="89" xfId="0" applyNumberFormat="1" applyFont="1" applyFill="1" applyBorder="1"/>
    <xf numFmtId="4" fontId="71" fillId="0" borderId="84" xfId="0" applyNumberFormat="1" applyFont="1" applyFill="1" applyBorder="1"/>
    <xf numFmtId="164" fontId="10" fillId="0" borderId="0" xfId="0" applyNumberFormat="1" applyFont="1"/>
    <xf numFmtId="0" fontId="29" fillId="0" borderId="0" xfId="0" applyFont="1"/>
    <xf numFmtId="164" fontId="78" fillId="0" borderId="8" xfId="0" applyNumberFormat="1" applyFont="1" applyBorder="1" applyAlignment="1">
      <alignment horizontal="right" vertical="center" wrapText="1" indent="3"/>
    </xf>
    <xf numFmtId="165" fontId="28" fillId="0" borderId="91" xfId="11" applyNumberFormat="1" applyFont="1" applyFill="1" applyBorder="1" applyAlignment="1">
      <alignment horizontal="right"/>
    </xf>
    <xf numFmtId="0" fontId="102" fillId="3" borderId="135" xfId="0" applyNumberFormat="1" applyFont="1" applyFill="1" applyBorder="1" applyAlignment="1"/>
    <xf numFmtId="0" fontId="102" fillId="3" borderId="136" xfId="0" applyNumberFormat="1" applyFont="1" applyFill="1" applyBorder="1" applyAlignment="1">
      <alignment horizontal="center" wrapText="1"/>
    </xf>
    <xf numFmtId="0" fontId="102" fillId="3" borderId="137" xfId="0" applyNumberFormat="1" applyFont="1" applyFill="1" applyBorder="1" applyAlignment="1">
      <alignment horizontal="center" wrapText="1"/>
    </xf>
    <xf numFmtId="0" fontId="25" fillId="3" borderId="138" xfId="44" applyNumberFormat="1" applyFont="1" applyFill="1" applyBorder="1" applyAlignment="1"/>
    <xf numFmtId="165" fontId="25" fillId="0" borderId="71" xfId="44" applyNumberFormat="1" applyFont="1" applyFill="1" applyBorder="1" applyAlignment="1"/>
    <xf numFmtId="165" fontId="25" fillId="0" borderId="139" xfId="44" applyNumberFormat="1" applyFont="1" applyFill="1" applyBorder="1" applyAlignment="1"/>
    <xf numFmtId="0" fontId="25" fillId="22" borderId="138" xfId="44" applyNumberFormat="1" applyFont="1" applyFill="1" applyBorder="1" applyAlignment="1"/>
    <xf numFmtId="165" fontId="25" fillId="22" borderId="71" xfId="44" applyNumberFormat="1" applyFont="1" applyFill="1" applyBorder="1" applyAlignment="1"/>
    <xf numFmtId="165" fontId="25" fillId="22" borderId="139" xfId="44" applyNumberFormat="1" applyFont="1" applyFill="1" applyBorder="1" applyAlignment="1"/>
    <xf numFmtId="0" fontId="25" fillId="13" borderId="138" xfId="44" applyNumberFormat="1" applyFont="1" applyFill="1" applyBorder="1" applyAlignment="1"/>
    <xf numFmtId="165" fontId="25" fillId="13" borderId="71" xfId="44" applyNumberFormat="1" applyFont="1" applyFill="1" applyBorder="1" applyAlignment="1"/>
    <xf numFmtId="165" fontId="25" fillId="13" borderId="139" xfId="44" applyNumberFormat="1" applyFont="1" applyFill="1" applyBorder="1" applyAlignment="1"/>
    <xf numFmtId="0" fontId="25" fillId="0" borderId="139" xfId="44" applyNumberFormat="1" applyFont="1" applyFill="1" applyBorder="1" applyAlignment="1"/>
    <xf numFmtId="0" fontId="25" fillId="3" borderId="140" xfId="44" applyNumberFormat="1" applyFont="1" applyFill="1" applyBorder="1" applyAlignment="1"/>
    <xf numFmtId="165" fontId="25" fillId="0" borderId="141" xfId="44" applyNumberFormat="1" applyFont="1" applyFill="1" applyBorder="1" applyAlignment="1"/>
    <xf numFmtId="0" fontId="25" fillId="0" borderId="142" xfId="44" applyNumberFormat="1" applyFont="1" applyFill="1" applyBorder="1" applyAlignment="1"/>
    <xf numFmtId="0" fontId="25" fillId="0" borderId="0" xfId="0" applyNumberFormat="1" applyFont="1" applyFill="1" applyBorder="1" applyAlignment="1"/>
    <xf numFmtId="0" fontId="51" fillId="0" borderId="0" xfId="0" applyNumberFormat="1" applyFont="1" applyFill="1" applyBorder="1" applyAlignment="1"/>
    <xf numFmtId="0" fontId="30" fillId="3" borderId="11" xfId="0" applyFont="1" applyFill="1" applyBorder="1"/>
    <xf numFmtId="0" fontId="30" fillId="3" borderId="10" xfId="0" applyFont="1" applyFill="1" applyBorder="1"/>
    <xf numFmtId="0" fontId="30" fillId="3" borderId="39" xfId="0" applyFont="1" applyFill="1" applyBorder="1"/>
    <xf numFmtId="0" fontId="30" fillId="0" borderId="7" xfId="0" applyFont="1" applyFill="1" applyBorder="1"/>
    <xf numFmtId="0" fontId="30" fillId="0" borderId="8" xfId="0" applyFont="1" applyFill="1" applyBorder="1"/>
    <xf numFmtId="0" fontId="30" fillId="0" borderId="1" xfId="0" applyFont="1" applyFill="1" applyBorder="1"/>
    <xf numFmtId="0" fontId="26" fillId="3" borderId="88" xfId="0" applyFont="1" applyFill="1" applyBorder="1" applyAlignment="1">
      <alignment horizontal="center" vertical="center"/>
    </xf>
    <xf numFmtId="0" fontId="26" fillId="3" borderId="32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26" fillId="3" borderId="155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8" fillId="0" borderId="93" xfId="0" applyFont="1" applyBorder="1" applyAlignment="1">
      <alignment vertical="center" wrapText="1"/>
    </xf>
    <xf numFmtId="0" fontId="118" fillId="0" borderId="55" xfId="0" applyFont="1" applyBorder="1" applyAlignment="1">
      <alignment horizontal="center" vertical="center" wrapText="1"/>
    </xf>
    <xf numFmtId="0" fontId="118" fillId="0" borderId="143" xfId="0" applyFont="1" applyBorder="1" applyAlignment="1">
      <alignment vertical="center" wrapText="1"/>
    </xf>
    <xf numFmtId="0" fontId="118" fillId="0" borderId="157" xfId="0" applyFont="1" applyBorder="1" applyAlignment="1">
      <alignment horizontal="center" vertical="center" wrapText="1"/>
    </xf>
    <xf numFmtId="0" fontId="118" fillId="0" borderId="86" xfId="0" applyFont="1" applyBorder="1" applyAlignment="1">
      <alignment vertical="center" wrapText="1"/>
    </xf>
    <xf numFmtId="0" fontId="118" fillId="0" borderId="87" xfId="0" applyFont="1" applyBorder="1" applyAlignment="1">
      <alignment horizontal="center" vertical="center" wrapText="1"/>
    </xf>
    <xf numFmtId="0" fontId="41" fillId="3" borderId="44" xfId="0" applyFont="1" applyFill="1" applyBorder="1" applyAlignment="1">
      <alignment vertical="center" wrapText="1"/>
    </xf>
    <xf numFmtId="0" fontId="41" fillId="3" borderId="153" xfId="0" applyFont="1" applyFill="1" applyBorder="1" applyAlignment="1">
      <alignment vertical="center" wrapText="1"/>
    </xf>
    <xf numFmtId="0" fontId="41" fillId="3" borderId="40" xfId="0" applyFont="1" applyFill="1" applyBorder="1" applyAlignment="1">
      <alignment vertical="center" wrapText="1"/>
    </xf>
    <xf numFmtId="0" fontId="118" fillId="3" borderId="59" xfId="0" applyFont="1" applyFill="1" applyBorder="1" applyAlignment="1">
      <alignment vertical="center" wrapText="1"/>
    </xf>
    <xf numFmtId="0" fontId="118" fillId="3" borderId="59" xfId="0" applyFont="1" applyFill="1" applyBorder="1" applyAlignment="1">
      <alignment vertical="center"/>
    </xf>
    <xf numFmtId="0" fontId="118" fillId="3" borderId="158" xfId="0" applyFont="1" applyFill="1" applyBorder="1" applyAlignment="1">
      <alignment vertical="center" wrapText="1"/>
    </xf>
    <xf numFmtId="0" fontId="118" fillId="3" borderId="15" xfId="0" applyFont="1" applyFill="1" applyBorder="1" applyAlignment="1">
      <alignment vertical="center" wrapText="1"/>
    </xf>
    <xf numFmtId="0" fontId="99" fillId="3" borderId="1" xfId="0" applyFont="1" applyFill="1" applyBorder="1" applyAlignment="1">
      <alignment vertical="center" wrapText="1"/>
    </xf>
    <xf numFmtId="0" fontId="99" fillId="3" borderId="1" xfId="0" applyFont="1" applyFill="1" applyBorder="1" applyAlignment="1">
      <alignment horizontal="center" vertical="center" wrapText="1"/>
    </xf>
    <xf numFmtId="0" fontId="99" fillId="3" borderId="108" xfId="0" applyFont="1" applyFill="1" applyBorder="1" applyAlignment="1">
      <alignment horizontal="center" vertical="center" wrapText="1"/>
    </xf>
    <xf numFmtId="0" fontId="99" fillId="3" borderId="156" xfId="0" applyFont="1" applyFill="1" applyBorder="1" applyAlignment="1">
      <alignment horizontal="center" vertical="center" wrapText="1"/>
    </xf>
    <xf numFmtId="0" fontId="99" fillId="3" borderId="92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3" fontId="10" fillId="0" borderId="18" xfId="0" applyNumberFormat="1" applyFont="1" applyBorder="1"/>
    <xf numFmtId="3" fontId="10" fillId="0" borderId="13" xfId="0" applyNumberFormat="1" applyFont="1" applyBorder="1"/>
    <xf numFmtId="3" fontId="10" fillId="0" borderId="12" xfId="0" applyNumberFormat="1" applyFont="1" applyBorder="1"/>
    <xf numFmtId="0" fontId="29" fillId="0" borderId="7" xfId="15" applyFont="1" applyFill="1" applyBorder="1" applyAlignment="1">
      <alignment horizontal="left" indent="1"/>
    </xf>
    <xf numFmtId="0" fontId="29" fillId="0" borderId="8" xfId="15" applyFont="1" applyFill="1" applyBorder="1" applyAlignment="1">
      <alignment horizontal="left" indent="1"/>
    </xf>
    <xf numFmtId="0" fontId="29" fillId="0" borderId="5" xfId="15" applyFont="1" applyFill="1" applyBorder="1" applyAlignment="1">
      <alignment horizontal="left" indent="1"/>
    </xf>
    <xf numFmtId="0" fontId="67" fillId="52" borderId="120" xfId="0" applyFont="1" applyFill="1" applyBorder="1" applyAlignment="1">
      <alignment horizontal="center" vertical="center" wrapText="1"/>
    </xf>
    <xf numFmtId="0" fontId="67" fillId="52" borderId="12" xfId="0" applyFont="1" applyFill="1" applyBorder="1" applyAlignment="1">
      <alignment horizontal="center" vertical="center" wrapText="1"/>
    </xf>
    <xf numFmtId="0" fontId="67" fillId="52" borderId="114" xfId="0" applyFont="1" applyFill="1" applyBorder="1" applyAlignment="1">
      <alignment horizontal="center" vertical="center" wrapText="1"/>
    </xf>
    <xf numFmtId="0" fontId="67" fillId="52" borderId="116" xfId="0" applyFont="1" applyFill="1" applyBorder="1" applyAlignment="1">
      <alignment horizontal="center" vertical="center" wrapText="1"/>
    </xf>
    <xf numFmtId="0" fontId="67" fillId="52" borderId="121" xfId="0" applyFont="1" applyFill="1" applyBorder="1" applyAlignment="1">
      <alignment horizontal="center" vertical="center" wrapText="1"/>
    </xf>
    <xf numFmtId="4" fontId="118" fillId="0" borderId="88" xfId="0" applyNumberFormat="1" applyFont="1" applyBorder="1" applyAlignment="1">
      <alignment horizontal="right"/>
    </xf>
    <xf numFmtId="4" fontId="118" fillId="0" borderId="84" xfId="0" applyNumberFormat="1" applyFont="1" applyBorder="1" applyAlignment="1">
      <alignment horizontal="right"/>
    </xf>
    <xf numFmtId="4" fontId="118" fillId="0" borderId="85" xfId="0" applyNumberFormat="1" applyFont="1" applyBorder="1" applyAlignment="1">
      <alignment horizontal="right"/>
    </xf>
    <xf numFmtId="4" fontId="118" fillId="0" borderId="144" xfId="0" applyNumberFormat="1" applyFont="1" applyBorder="1" applyAlignment="1">
      <alignment horizontal="right"/>
    </xf>
    <xf numFmtId="4" fontId="118" fillId="0" borderId="143" xfId="0" applyNumberFormat="1" applyFont="1" applyBorder="1" applyAlignment="1">
      <alignment horizontal="right"/>
    </xf>
    <xf numFmtId="4" fontId="118" fillId="0" borderId="157" xfId="0" applyNumberFormat="1" applyFont="1" applyBorder="1" applyAlignment="1">
      <alignment horizontal="right"/>
    </xf>
    <xf numFmtId="4" fontId="118" fillId="0" borderId="159" xfId="0" applyNumberFormat="1" applyFont="1" applyBorder="1" applyAlignment="1">
      <alignment horizontal="right"/>
    </xf>
    <xf numFmtId="4" fontId="118" fillId="0" borderId="160" xfId="0" applyNumberFormat="1" applyFont="1" applyBorder="1" applyAlignment="1">
      <alignment horizontal="right"/>
    </xf>
    <xf numFmtId="4" fontId="118" fillId="0" borderId="161" xfId="0" applyNumberFormat="1" applyFont="1" applyBorder="1" applyAlignment="1">
      <alignment horizontal="right"/>
    </xf>
    <xf numFmtId="4" fontId="99" fillId="0" borderId="108" xfId="0" applyNumberFormat="1" applyFont="1" applyBorder="1" applyAlignment="1">
      <alignment horizontal="right"/>
    </xf>
    <xf numFmtId="4" fontId="99" fillId="0" borderId="156" xfId="0" applyNumberFormat="1" applyFont="1" applyBorder="1" applyAlignment="1">
      <alignment horizontal="right"/>
    </xf>
    <xf numFmtId="4" fontId="99" fillId="0" borderId="92" xfId="0" applyNumberFormat="1" applyFont="1" applyBorder="1" applyAlignment="1">
      <alignment horizontal="right"/>
    </xf>
    <xf numFmtId="0" fontId="10" fillId="0" borderId="8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0" fillId="23" borderId="8" xfId="0" applyFont="1" applyFill="1" applyBorder="1" applyAlignment="1">
      <alignment horizontal="justify" vertical="center" wrapText="1"/>
    </xf>
    <xf numFmtId="0" fontId="30" fillId="23" borderId="23" xfId="0" applyFont="1" applyFill="1" applyBorder="1" applyAlignment="1">
      <alignment horizontal="center" vertical="center" wrapText="1"/>
    </xf>
    <xf numFmtId="0" fontId="30" fillId="23" borderId="13" xfId="0" applyFont="1" applyFill="1" applyBorder="1" applyAlignment="1">
      <alignment horizontal="center" vertical="center" wrapText="1"/>
    </xf>
    <xf numFmtId="0" fontId="30" fillId="3" borderId="144" xfId="0" applyFont="1" applyFill="1" applyBorder="1" applyAlignment="1">
      <alignment horizontal="center" vertical="center" wrapText="1"/>
    </xf>
    <xf numFmtId="0" fontId="30" fillId="3" borderId="154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78" fillId="3" borderId="8" xfId="0" applyFont="1" applyFill="1" applyBorder="1" applyAlignment="1">
      <alignment horizontal="left" vertical="center" wrapText="1" indent="1"/>
    </xf>
    <xf numFmtId="164" fontId="78" fillId="0" borderId="8" xfId="0" applyNumberFormat="1" applyFont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left" vertical="center" wrapText="1" indent="1"/>
    </xf>
    <xf numFmtId="164" fontId="71" fillId="0" borderId="1" xfId="0" applyNumberFormat="1" applyFont="1" applyBorder="1" applyAlignment="1">
      <alignment horizontal="right" vertical="center" wrapText="1" indent="3"/>
    </xf>
    <xf numFmtId="164" fontId="71" fillId="0" borderId="1" xfId="0" applyNumberFormat="1" applyFont="1" applyBorder="1" applyAlignment="1">
      <alignment horizontal="center" vertical="center" wrapText="1"/>
    </xf>
    <xf numFmtId="3" fontId="28" fillId="3" borderId="1" xfId="11" applyNumberFormat="1" applyFont="1" applyFill="1" applyBorder="1" applyAlignment="1">
      <alignment horizontal="right" indent="1"/>
    </xf>
    <xf numFmtId="3" fontId="28" fillId="3" borderId="1" xfId="11" applyNumberFormat="1" applyFont="1" applyFill="1" applyBorder="1" applyAlignment="1"/>
    <xf numFmtId="0" fontId="48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3" fontId="0" fillId="0" borderId="7" xfId="0" applyNumberForma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Border="1" applyAlignment="1"/>
    <xf numFmtId="3" fontId="0" fillId="0" borderId="14" xfId="0" applyNumberForma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85" fillId="3" borderId="18" xfId="0" applyFont="1" applyFill="1" applyBorder="1" applyAlignment="1">
      <alignment horizontal="center" vertical="center" wrapText="1"/>
    </xf>
    <xf numFmtId="0" fontId="85" fillId="3" borderId="13" xfId="0" applyFont="1" applyFill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84" fillId="3" borderId="7" xfId="0" applyFont="1" applyFill="1" applyBorder="1" applyAlignment="1">
      <alignment horizontal="center" vertical="center"/>
    </xf>
    <xf numFmtId="0" fontId="84" fillId="3" borderId="8" xfId="0" applyFont="1" applyFill="1" applyBorder="1" applyAlignment="1">
      <alignment horizontal="center" vertical="center"/>
    </xf>
    <xf numFmtId="2" fontId="84" fillId="3" borderId="7" xfId="0" applyNumberFormat="1" applyFont="1" applyFill="1" applyBorder="1" applyAlignment="1">
      <alignment horizontal="center" vertical="center" wrapText="1"/>
    </xf>
    <xf numFmtId="2" fontId="84" fillId="3" borderId="8" xfId="0" applyNumberFormat="1" applyFont="1" applyFill="1" applyBorder="1" applyAlignment="1">
      <alignment horizontal="center" vertical="center" wrapText="1"/>
    </xf>
    <xf numFmtId="0" fontId="85" fillId="3" borderId="7" xfId="0" applyFont="1" applyFill="1" applyBorder="1" applyAlignment="1">
      <alignment horizontal="center" vertical="center" wrapText="1"/>
    </xf>
    <xf numFmtId="0" fontId="85" fillId="3" borderId="8" xfId="0" applyFont="1" applyFill="1" applyBorder="1" applyAlignment="1">
      <alignment horizontal="center" vertical="center" wrapText="1"/>
    </xf>
    <xf numFmtId="0" fontId="87" fillId="0" borderId="0" xfId="0" applyFont="1" applyBorder="1" applyAlignment="1">
      <alignment horizontal="center" vertical="center"/>
    </xf>
    <xf numFmtId="0" fontId="88" fillId="3" borderId="2" xfId="0" applyFont="1" applyFill="1" applyBorder="1" applyAlignment="1">
      <alignment horizontal="center" vertical="center"/>
    </xf>
    <xf numFmtId="0" fontId="88" fillId="3" borderId="3" xfId="0" applyFont="1" applyFill="1" applyBorder="1" applyAlignment="1">
      <alignment horizontal="center" vertical="center"/>
    </xf>
    <xf numFmtId="0" fontId="88" fillId="3" borderId="4" xfId="0" applyFont="1" applyFill="1" applyBorder="1" applyAlignment="1">
      <alignment horizontal="center" vertical="center"/>
    </xf>
    <xf numFmtId="0" fontId="88" fillId="3" borderId="11" xfId="0" applyFont="1" applyFill="1" applyBorder="1" applyAlignment="1">
      <alignment horizontal="center" vertical="center" wrapText="1"/>
    </xf>
    <xf numFmtId="0" fontId="88" fillId="3" borderId="14" xfId="0" applyFont="1" applyFill="1" applyBorder="1" applyAlignment="1">
      <alignment horizontal="center" vertical="center" wrapText="1"/>
    </xf>
    <xf numFmtId="0" fontId="88" fillId="3" borderId="18" xfId="0" applyFont="1" applyFill="1" applyBorder="1" applyAlignment="1">
      <alignment horizontal="center" vertical="center" wrapText="1"/>
    </xf>
    <xf numFmtId="0" fontId="88" fillId="3" borderId="7" xfId="0" applyFont="1" applyFill="1" applyBorder="1" applyAlignment="1">
      <alignment horizontal="center" vertical="center" wrapText="1"/>
    </xf>
    <xf numFmtId="0" fontId="88" fillId="3" borderId="5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/>
    </xf>
    <xf numFmtId="0" fontId="88" fillId="0" borderId="3" xfId="0" applyFont="1" applyBorder="1" applyAlignment="1">
      <alignment horizontal="center" vertical="center"/>
    </xf>
    <xf numFmtId="0" fontId="88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3" borderId="10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79" fillId="3" borderId="11" xfId="0" applyFont="1" applyFill="1" applyBorder="1" applyAlignment="1">
      <alignment horizontal="center" vertical="center"/>
    </xf>
    <xf numFmtId="0" fontId="79" fillId="3" borderId="18" xfId="0" applyFont="1" applyFill="1" applyBorder="1" applyAlignment="1">
      <alignment horizontal="center" vertical="center"/>
    </xf>
    <xf numFmtId="0" fontId="56" fillId="20" borderId="11" xfId="0" applyFont="1" applyFill="1" applyBorder="1" applyAlignment="1">
      <alignment horizontal="center" vertical="center" wrapText="1"/>
    </xf>
    <xf numFmtId="0" fontId="56" fillId="20" borderId="14" xfId="0" applyFont="1" applyFill="1" applyBorder="1" applyAlignment="1">
      <alignment horizontal="center" vertical="center" wrapText="1"/>
    </xf>
    <xf numFmtId="0" fontId="56" fillId="20" borderId="18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76" fillId="20" borderId="70" xfId="0" applyFont="1" applyFill="1" applyBorder="1" applyAlignment="1">
      <alignment horizontal="center" vertical="center" wrapText="1"/>
    </xf>
    <xf numFmtId="0" fontId="76" fillId="20" borderId="83" xfId="0" applyFont="1" applyFill="1" applyBorder="1" applyAlignment="1">
      <alignment horizontal="center" vertical="center" wrapText="1"/>
    </xf>
    <xf numFmtId="0" fontId="48" fillId="20" borderId="70" xfId="0" applyFont="1" applyFill="1" applyBorder="1" applyAlignment="1">
      <alignment horizontal="center" vertical="center" wrapText="1"/>
    </xf>
    <xf numFmtId="0" fontId="48" fillId="20" borderId="83" xfId="0" applyFont="1" applyFill="1" applyBorder="1" applyAlignment="1">
      <alignment horizontal="center" vertical="center" wrapText="1"/>
    </xf>
    <xf numFmtId="0" fontId="48" fillId="20" borderId="106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76" fillId="20" borderId="2" xfId="0" applyFont="1" applyFill="1" applyBorder="1" applyAlignment="1">
      <alignment horizontal="center" vertical="center"/>
    </xf>
    <xf numFmtId="0" fontId="76" fillId="20" borderId="14" xfId="0" applyFont="1" applyFill="1" applyBorder="1" applyAlignment="1">
      <alignment horizontal="center" vertical="center"/>
    </xf>
    <xf numFmtId="0" fontId="76" fillId="20" borderId="4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76" fillId="20" borderId="2" xfId="0" applyFont="1" applyFill="1" applyBorder="1" applyAlignment="1">
      <alignment horizontal="center" vertical="center" wrapText="1"/>
    </xf>
    <xf numFmtId="0" fontId="76" fillId="20" borderId="3" xfId="0" applyFont="1" applyFill="1" applyBorder="1" applyAlignment="1">
      <alignment horizontal="center" vertical="center" wrapText="1"/>
    </xf>
    <xf numFmtId="0" fontId="76" fillId="20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justify" vertical="center" wrapText="1"/>
    </xf>
    <xf numFmtId="0" fontId="30" fillId="3" borderId="15" xfId="0" applyFont="1" applyFill="1" applyBorder="1" applyAlignment="1">
      <alignment horizontal="justify" vertical="center" wrapText="1"/>
    </xf>
    <xf numFmtId="0" fontId="31" fillId="3" borderId="107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98" fillId="0" borderId="0" xfId="0" applyFont="1" applyBorder="1" applyAlignment="1">
      <alignment horizontal="center" vertical="center" wrapText="1"/>
    </xf>
    <xf numFmtId="0" fontId="99" fillId="47" borderId="109" xfId="0" applyFont="1" applyFill="1" applyBorder="1" applyAlignment="1">
      <alignment horizontal="center" vertical="center" wrapText="1"/>
    </xf>
    <xf numFmtId="0" fontId="99" fillId="47" borderId="110" xfId="0" applyFont="1" applyFill="1" applyBorder="1" applyAlignment="1">
      <alignment horizontal="center" vertical="center" wrapText="1"/>
    </xf>
    <xf numFmtId="0" fontId="99" fillId="47" borderId="111" xfId="0" applyFont="1" applyFill="1" applyBorder="1" applyAlignment="1">
      <alignment horizontal="center" vertical="center" wrapText="1"/>
    </xf>
    <xf numFmtId="0" fontId="67" fillId="46" borderId="122" xfId="0" applyFont="1" applyFill="1" applyBorder="1" applyAlignment="1">
      <alignment horizontal="center" vertical="center" wrapText="1"/>
    </xf>
    <xf numFmtId="0" fontId="67" fillId="46" borderId="123" xfId="0" applyFont="1" applyFill="1" applyBorder="1" applyAlignment="1">
      <alignment horizontal="center" vertical="center" wrapText="1"/>
    </xf>
    <xf numFmtId="0" fontId="67" fillId="46" borderId="125" xfId="0" applyFont="1" applyFill="1" applyBorder="1" applyAlignment="1">
      <alignment horizontal="center" vertical="center" wrapText="1"/>
    </xf>
    <xf numFmtId="0" fontId="67" fillId="46" borderId="114" xfId="0" applyFont="1" applyFill="1" applyBorder="1" applyAlignment="1">
      <alignment horizontal="center" vertical="center" wrapText="1"/>
    </xf>
    <xf numFmtId="0" fontId="67" fillId="46" borderId="115" xfId="0" applyFont="1" applyFill="1" applyBorder="1" applyAlignment="1">
      <alignment horizontal="center" vertical="center" wrapText="1"/>
    </xf>
    <xf numFmtId="0" fontId="67" fillId="46" borderId="116" xfId="0" applyFont="1" applyFill="1" applyBorder="1" applyAlignment="1">
      <alignment horizontal="center" vertical="center" wrapText="1"/>
    </xf>
    <xf numFmtId="0" fontId="67" fillId="0" borderId="131" xfId="0" applyFont="1" applyBorder="1" applyAlignment="1">
      <alignment horizontal="center" vertical="center" wrapText="1"/>
    </xf>
    <xf numFmtId="0" fontId="67" fillId="0" borderId="132" xfId="0" applyFont="1" applyBorder="1" applyAlignment="1">
      <alignment horizontal="center" vertical="center" wrapText="1"/>
    </xf>
    <xf numFmtId="0" fontId="67" fillId="46" borderId="129" xfId="0" applyFont="1" applyFill="1" applyBorder="1" applyAlignment="1">
      <alignment horizontal="center" vertical="center" wrapText="1"/>
    </xf>
    <xf numFmtId="0" fontId="67" fillId="46" borderId="128" xfId="0" applyFont="1" applyFill="1" applyBorder="1" applyAlignment="1">
      <alignment horizontal="center" vertical="center" wrapText="1"/>
    </xf>
    <xf numFmtId="0" fontId="67" fillId="46" borderId="124" xfId="0" applyFont="1" applyFill="1" applyBorder="1" applyAlignment="1">
      <alignment horizontal="center" vertical="center" wrapText="1"/>
    </xf>
    <xf numFmtId="0" fontId="67" fillId="46" borderId="121" xfId="0" applyFont="1" applyFill="1" applyBorder="1" applyAlignment="1">
      <alignment horizontal="center" vertical="center" wrapText="1"/>
    </xf>
    <xf numFmtId="0" fontId="67" fillId="49" borderId="126" xfId="0" applyFont="1" applyFill="1" applyBorder="1" applyAlignment="1">
      <alignment horizontal="center" vertical="center" wrapText="1"/>
    </xf>
    <xf numFmtId="0" fontId="67" fillId="49" borderId="14" xfId="0" applyFont="1" applyFill="1" applyBorder="1" applyAlignment="1">
      <alignment horizontal="center" vertical="center" wrapText="1"/>
    </xf>
    <xf numFmtId="0" fontId="67" fillId="49" borderId="18" xfId="0" applyFont="1" applyFill="1" applyBorder="1" applyAlignment="1">
      <alignment horizontal="center" vertical="center" wrapText="1"/>
    </xf>
    <xf numFmtId="0" fontId="67" fillId="49" borderId="112" xfId="0" applyFont="1" applyFill="1" applyBorder="1" applyAlignment="1">
      <alignment horizontal="center" vertical="center" wrapText="1"/>
    </xf>
    <xf numFmtId="0" fontId="67" fillId="49" borderId="0" xfId="0" applyFont="1" applyFill="1" applyBorder="1" applyAlignment="1">
      <alignment horizontal="center" vertical="center" wrapText="1"/>
    </xf>
    <xf numFmtId="0" fontId="67" fillId="49" borderId="13" xfId="0" applyFont="1" applyFill="1" applyBorder="1" applyAlignment="1">
      <alignment horizontal="center" vertical="center" wrapText="1"/>
    </xf>
    <xf numFmtId="0" fontId="67" fillId="49" borderId="114" xfId="0" applyFont="1" applyFill="1" applyBorder="1" applyAlignment="1">
      <alignment horizontal="center" vertical="center" wrapText="1"/>
    </xf>
    <xf numFmtId="0" fontId="67" fillId="49" borderId="115" xfId="0" applyFont="1" applyFill="1" applyBorder="1" applyAlignment="1">
      <alignment horizontal="center" vertical="center" wrapText="1"/>
    </xf>
    <xf numFmtId="0" fontId="67" fillId="49" borderId="116" xfId="0" applyFont="1" applyFill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49" borderId="2" xfId="0" applyFont="1" applyFill="1" applyBorder="1" applyAlignment="1">
      <alignment horizontal="center" vertical="center" wrapText="1"/>
    </xf>
    <xf numFmtId="0" fontId="67" fillId="49" borderId="4" xfId="0" applyFont="1" applyFill="1" applyBorder="1" applyAlignment="1">
      <alignment horizontal="center" vertical="center" wrapText="1"/>
    </xf>
    <xf numFmtId="0" fontId="99" fillId="48" borderId="109" xfId="0" applyFont="1" applyFill="1" applyBorder="1" applyAlignment="1">
      <alignment horizontal="center" vertical="center" wrapText="1"/>
    </xf>
    <xf numFmtId="0" fontId="99" fillId="48" borderId="110" xfId="0" applyFont="1" applyFill="1" applyBorder="1" applyAlignment="1">
      <alignment horizontal="center" vertical="center" wrapText="1"/>
    </xf>
    <xf numFmtId="0" fontId="99" fillId="48" borderId="111" xfId="0" applyFont="1" applyFill="1" applyBorder="1" applyAlignment="1">
      <alignment horizontal="center" vertical="center" wrapText="1"/>
    </xf>
    <xf numFmtId="0" fontId="67" fillId="49" borderId="122" xfId="0" applyFont="1" applyFill="1" applyBorder="1" applyAlignment="1">
      <alignment horizontal="center" vertical="center" wrapText="1"/>
    </xf>
    <xf numFmtId="0" fontId="67" fillId="49" borderId="123" xfId="0" applyFont="1" applyFill="1" applyBorder="1" applyAlignment="1">
      <alignment horizontal="center" vertical="center" wrapText="1"/>
    </xf>
    <xf numFmtId="0" fontId="67" fillId="49" borderId="125" xfId="0" applyFont="1" applyFill="1" applyBorder="1" applyAlignment="1">
      <alignment horizontal="center" vertical="center" wrapText="1"/>
    </xf>
    <xf numFmtId="0" fontId="67" fillId="49" borderId="118" xfId="0" applyFont="1" applyFill="1" applyBorder="1" applyAlignment="1">
      <alignment horizontal="center" vertical="center" wrapText="1"/>
    </xf>
    <xf numFmtId="0" fontId="67" fillId="49" borderId="6" xfId="0" applyFont="1" applyFill="1" applyBorder="1" applyAlignment="1">
      <alignment horizontal="center" vertical="center" wrapText="1"/>
    </xf>
    <xf numFmtId="0" fontId="67" fillId="49" borderId="12" xfId="0" applyFont="1" applyFill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49" borderId="129" xfId="0" applyFont="1" applyFill="1" applyBorder="1" applyAlignment="1">
      <alignment horizontal="center" vertical="center" wrapText="1"/>
    </xf>
    <xf numFmtId="0" fontId="67" fillId="49" borderId="128" xfId="0" applyFont="1" applyFill="1" applyBorder="1" applyAlignment="1">
      <alignment horizontal="center" vertical="center" wrapText="1"/>
    </xf>
    <xf numFmtId="0" fontId="67" fillId="52" borderId="129" xfId="0" applyFont="1" applyFill="1" applyBorder="1" applyAlignment="1">
      <alignment horizontal="center" vertical="center" wrapText="1"/>
    </xf>
    <xf numFmtId="0" fontId="67" fillId="52" borderId="128" xfId="0" applyFont="1" applyFill="1" applyBorder="1" applyAlignment="1">
      <alignment horizontal="center" vertical="center" wrapText="1"/>
    </xf>
    <xf numFmtId="0" fontId="67" fillId="52" borderId="2" xfId="0" applyFont="1" applyFill="1" applyBorder="1" applyAlignment="1">
      <alignment horizontal="center" vertical="center" wrapText="1"/>
    </xf>
    <xf numFmtId="0" fontId="67" fillId="52" borderId="4" xfId="0" applyFont="1" applyFill="1" applyBorder="1" applyAlignment="1">
      <alignment horizontal="center" vertical="center" wrapText="1"/>
    </xf>
    <xf numFmtId="0" fontId="67" fillId="49" borderId="109" xfId="0" applyFont="1" applyFill="1" applyBorder="1" applyAlignment="1">
      <alignment horizontal="center" vertical="center" wrapText="1"/>
    </xf>
    <xf numFmtId="0" fontId="67" fillId="49" borderId="110" xfId="0" applyFont="1" applyFill="1" applyBorder="1" applyAlignment="1">
      <alignment horizontal="center" vertical="center" wrapText="1"/>
    </xf>
    <xf numFmtId="0" fontId="67" fillId="49" borderId="119" xfId="0" applyFont="1" applyFill="1" applyBorder="1" applyAlignment="1">
      <alignment horizontal="center" vertical="center" wrapText="1"/>
    </xf>
    <xf numFmtId="0" fontId="67" fillId="0" borderId="133" xfId="0" applyFont="1" applyBorder="1" applyAlignment="1">
      <alignment horizontal="center" vertical="center" wrapText="1"/>
    </xf>
    <xf numFmtId="0" fontId="67" fillId="0" borderId="115" xfId="0" applyFont="1" applyBorder="1" applyAlignment="1">
      <alignment horizontal="center" vertical="center" wrapText="1"/>
    </xf>
    <xf numFmtId="0" fontId="67" fillId="0" borderId="117" xfId="0" applyFont="1" applyBorder="1" applyAlignment="1">
      <alignment horizontal="center" vertical="center" wrapText="1"/>
    </xf>
    <xf numFmtId="0" fontId="67" fillId="51" borderId="127" xfId="0" applyFont="1" applyFill="1" applyBorder="1" applyAlignment="1">
      <alignment horizontal="center" vertical="center" wrapText="1"/>
    </xf>
    <xf numFmtId="0" fontId="67" fillId="51" borderId="128" xfId="0" applyFont="1" applyFill="1" applyBorder="1" applyAlignment="1">
      <alignment horizontal="center" vertical="center" wrapText="1"/>
    </xf>
    <xf numFmtId="0" fontId="67" fillId="51" borderId="129" xfId="0" applyFont="1" applyFill="1" applyBorder="1" applyAlignment="1">
      <alignment horizontal="center" vertical="center" wrapText="1"/>
    </xf>
    <xf numFmtId="0" fontId="67" fillId="51" borderId="130" xfId="0" applyFont="1" applyFill="1" applyBorder="1" applyAlignment="1">
      <alignment horizontal="center" vertical="center" wrapText="1"/>
    </xf>
    <xf numFmtId="0" fontId="67" fillId="51" borderId="4" xfId="0" applyFont="1" applyFill="1" applyBorder="1" applyAlignment="1">
      <alignment horizontal="center" vertical="center" wrapText="1"/>
    </xf>
    <xf numFmtId="0" fontId="67" fillId="51" borderId="2" xfId="0" applyFont="1" applyFill="1" applyBorder="1" applyAlignment="1">
      <alignment horizontal="center" vertical="center" wrapText="1"/>
    </xf>
    <xf numFmtId="0" fontId="99" fillId="50" borderId="109" xfId="0" applyFont="1" applyFill="1" applyBorder="1" applyAlignment="1">
      <alignment horizontal="center" vertical="center" wrapText="1"/>
    </xf>
    <xf numFmtId="0" fontId="99" fillId="50" borderId="110" xfId="0" applyFont="1" applyFill="1" applyBorder="1" applyAlignment="1">
      <alignment horizontal="center" vertical="center" wrapText="1"/>
    </xf>
    <xf numFmtId="0" fontId="99" fillId="50" borderId="111" xfId="0" applyFont="1" applyFill="1" applyBorder="1" applyAlignment="1">
      <alignment horizontal="center" vertical="center" wrapText="1"/>
    </xf>
    <xf numFmtId="0" fontId="99" fillId="53" borderId="109" xfId="0" applyFont="1" applyFill="1" applyBorder="1" applyAlignment="1">
      <alignment horizontal="center" vertical="center" wrapText="1"/>
    </xf>
    <xf numFmtId="0" fontId="99" fillId="53" borderId="110" xfId="0" applyFont="1" applyFill="1" applyBorder="1" applyAlignment="1">
      <alignment horizontal="center" vertical="center" wrapText="1"/>
    </xf>
    <xf numFmtId="0" fontId="99" fillId="53" borderId="111" xfId="0" applyFont="1" applyFill="1" applyBorder="1" applyAlignment="1">
      <alignment horizontal="center" vertical="center" wrapText="1"/>
    </xf>
    <xf numFmtId="0" fontId="67" fillId="52" borderId="126" xfId="0" applyFont="1" applyFill="1" applyBorder="1" applyAlignment="1">
      <alignment horizontal="center" vertical="center" wrapText="1"/>
    </xf>
    <xf numFmtId="0" fontId="67" fillId="52" borderId="18" xfId="0" applyFont="1" applyFill="1" applyBorder="1" applyAlignment="1">
      <alignment horizontal="center" vertical="center" wrapText="1"/>
    </xf>
    <xf numFmtId="0" fontId="100" fillId="0" borderId="0" xfId="2" applyFont="1" applyBorder="1" applyAlignment="1">
      <alignment horizontal="center" vertical="center"/>
    </xf>
    <xf numFmtId="0" fontId="100" fillId="0" borderId="6" xfId="2" applyFont="1" applyBorder="1" applyAlignment="1">
      <alignment horizontal="center" vertical="center"/>
    </xf>
    <xf numFmtId="0" fontId="60" fillId="3" borderId="17" xfId="2" applyFont="1" applyFill="1" applyBorder="1" applyAlignment="1">
      <alignment horizontal="center" vertical="center" wrapText="1"/>
    </xf>
    <xf numFmtId="0" fontId="60" fillId="3" borderId="32" xfId="2" applyFont="1" applyFill="1" applyBorder="1" applyAlignment="1">
      <alignment horizontal="center" vertical="center" wrapText="1"/>
    </xf>
    <xf numFmtId="0" fontId="60" fillId="3" borderId="16" xfId="2" applyFont="1" applyFill="1" applyBorder="1" applyAlignment="1">
      <alignment horizontal="center" vertical="center" wrapText="1"/>
    </xf>
    <xf numFmtId="0" fontId="58" fillId="3" borderId="7" xfId="2" applyFont="1" applyFill="1" applyBorder="1" applyAlignment="1">
      <alignment horizontal="center" vertical="center"/>
    </xf>
    <xf numFmtId="0" fontId="58" fillId="3" borderId="8" xfId="2" applyFont="1" applyFill="1" applyBorder="1" applyAlignment="1">
      <alignment horizontal="center" vertical="center"/>
    </xf>
    <xf numFmtId="0" fontId="58" fillId="3" borderId="5" xfId="2" applyFont="1" applyFill="1" applyBorder="1" applyAlignment="1">
      <alignment horizontal="center" vertical="center"/>
    </xf>
    <xf numFmtId="0" fontId="59" fillId="3" borderId="62" xfId="2" applyFont="1" applyFill="1" applyBorder="1" applyAlignment="1">
      <alignment horizontal="center" vertical="center" wrapText="1"/>
    </xf>
    <xf numFmtId="0" fontId="59" fillId="3" borderId="63" xfId="2" applyFont="1" applyFill="1" applyBorder="1" applyAlignment="1">
      <alignment horizontal="center" vertical="center" wrapText="1"/>
    </xf>
    <xf numFmtId="0" fontId="59" fillId="3" borderId="64" xfId="2" applyFont="1" applyFill="1" applyBorder="1" applyAlignment="1">
      <alignment horizontal="center" vertical="center" wrapText="1"/>
    </xf>
    <xf numFmtId="0" fontId="60" fillId="3" borderId="33" xfId="2" applyFont="1" applyFill="1" applyBorder="1" applyAlignment="1">
      <alignment horizontal="center" vertical="center" wrapText="1"/>
    </xf>
    <xf numFmtId="0" fontId="60" fillId="3" borderId="34" xfId="2" applyFont="1" applyFill="1" applyBorder="1" applyAlignment="1">
      <alignment horizontal="center" vertical="center" wrapText="1"/>
    </xf>
    <xf numFmtId="0" fontId="53" fillId="3" borderId="37" xfId="12" applyFont="1" applyFill="1" applyBorder="1" applyAlignment="1">
      <alignment horizontal="center" vertical="center" wrapText="1"/>
    </xf>
    <xf numFmtId="0" fontId="53" fillId="3" borderId="38" xfId="12" applyFont="1" applyFill="1" applyBorder="1" applyAlignment="1">
      <alignment horizontal="center" vertical="center" wrapText="1"/>
    </xf>
    <xf numFmtId="0" fontId="53" fillId="3" borderId="61" xfId="12" applyFont="1" applyFill="1" applyBorder="1" applyAlignment="1">
      <alignment horizontal="center" vertical="center" wrapText="1"/>
    </xf>
    <xf numFmtId="0" fontId="53" fillId="3" borderId="53" xfId="2" applyFont="1" applyFill="1" applyBorder="1" applyAlignment="1">
      <alignment horizontal="center" vertical="center" wrapText="1"/>
    </xf>
    <xf numFmtId="0" fontId="53" fillId="3" borderId="54" xfId="2" applyFont="1" applyFill="1" applyBorder="1" applyAlignment="1">
      <alignment horizontal="center" vertical="center" wrapText="1"/>
    </xf>
    <xf numFmtId="0" fontId="53" fillId="3" borderId="50" xfId="2" applyFont="1" applyFill="1" applyBorder="1" applyAlignment="1">
      <alignment horizontal="center" vertical="center" wrapText="1"/>
    </xf>
    <xf numFmtId="0" fontId="58" fillId="3" borderId="7" xfId="12" applyFont="1" applyFill="1" applyBorder="1" applyAlignment="1">
      <alignment horizontal="center" vertical="center" wrapText="1"/>
    </xf>
    <xf numFmtId="0" fontId="58" fillId="3" borderId="8" xfId="12" applyFont="1" applyFill="1" applyBorder="1" applyAlignment="1">
      <alignment horizontal="center" vertical="center" wrapText="1"/>
    </xf>
    <xf numFmtId="0" fontId="58" fillId="3" borderId="5" xfId="12" applyFont="1" applyFill="1" applyBorder="1" applyAlignment="1">
      <alignment horizontal="center" vertical="center" wrapText="1"/>
    </xf>
    <xf numFmtId="0" fontId="59" fillId="3" borderId="11" xfId="12" applyFont="1" applyFill="1" applyBorder="1" applyAlignment="1">
      <alignment horizontal="center" vertical="center" wrapText="1"/>
    </xf>
    <xf numFmtId="0" fontId="59" fillId="3" borderId="18" xfId="12" applyFont="1" applyFill="1" applyBorder="1" applyAlignment="1">
      <alignment horizontal="center" vertical="center" wrapText="1"/>
    </xf>
    <xf numFmtId="0" fontId="59" fillId="3" borderId="65" xfId="12" applyFont="1" applyFill="1" applyBorder="1" applyAlignment="1">
      <alignment horizontal="center" vertical="center" wrapText="1"/>
    </xf>
    <xf numFmtId="0" fontId="59" fillId="3" borderId="48" xfId="12" applyFont="1" applyFill="1" applyBorder="1" applyAlignment="1">
      <alignment horizontal="center" vertical="center" wrapText="1"/>
    </xf>
    <xf numFmtId="0" fontId="59" fillId="3" borderId="14" xfId="12" applyFont="1" applyFill="1" applyBorder="1" applyAlignment="1">
      <alignment horizontal="center" vertical="center" wrapText="1"/>
    </xf>
    <xf numFmtId="0" fontId="59" fillId="3" borderId="28" xfId="12" applyFont="1" applyFill="1" applyBorder="1" applyAlignment="1">
      <alignment horizontal="center" vertical="center" wrapText="1"/>
    </xf>
    <xf numFmtId="0" fontId="60" fillId="3" borderId="33" xfId="12" applyFont="1" applyFill="1" applyBorder="1" applyAlignment="1">
      <alignment horizontal="center" vertical="center" wrapText="1"/>
    </xf>
    <xf numFmtId="0" fontId="60" fillId="3" borderId="34" xfId="12" applyFont="1" applyFill="1" applyBorder="1" applyAlignment="1">
      <alignment horizontal="center" vertical="center" wrapText="1"/>
    </xf>
    <xf numFmtId="0" fontId="60" fillId="3" borderId="16" xfId="12" applyFont="1" applyFill="1" applyBorder="1" applyAlignment="1">
      <alignment horizontal="center" vertical="center" wrapText="1"/>
    </xf>
    <xf numFmtId="0" fontId="60" fillId="3" borderId="32" xfId="12" applyFont="1" applyFill="1" applyBorder="1" applyAlignment="1">
      <alignment horizontal="center" vertical="center" wrapText="1"/>
    </xf>
    <xf numFmtId="0" fontId="29" fillId="0" borderId="0" xfId="12" applyFont="1" applyFill="1" applyBorder="1" applyAlignment="1">
      <alignment horizontal="center"/>
    </xf>
    <xf numFmtId="0" fontId="62" fillId="0" borderId="0" xfId="2" applyFont="1" applyAlignment="1">
      <alignment horizontal="left" wrapText="1"/>
    </xf>
    <xf numFmtId="0" fontId="28" fillId="0" borderId="0" xfId="12" applyFont="1" applyFill="1" applyBorder="1" applyAlignment="1">
      <alignment horizontal="center" vertical="center" wrapText="1"/>
    </xf>
    <xf numFmtId="0" fontId="43" fillId="0" borderId="11" xfId="2" applyFont="1" applyBorder="1" applyAlignment="1">
      <alignment horizontal="center" vertical="center" textRotation="90"/>
    </xf>
    <xf numFmtId="0" fontId="43" fillId="0" borderId="10" xfId="2" applyFont="1" applyBorder="1" applyAlignment="1">
      <alignment horizontal="center" vertical="center" textRotation="90"/>
    </xf>
    <xf numFmtId="0" fontId="43" fillId="0" borderId="65" xfId="2" applyFont="1" applyBorder="1" applyAlignment="1">
      <alignment horizontal="center" vertical="center" textRotation="90"/>
    </xf>
    <xf numFmtId="0" fontId="45" fillId="0" borderId="39" xfId="2" applyFont="1" applyBorder="1" applyAlignment="1">
      <alignment horizontal="center" vertical="center"/>
    </xf>
    <xf numFmtId="0" fontId="45" fillId="0" borderId="41" xfId="2" applyFont="1" applyBorder="1" applyAlignment="1">
      <alignment horizontal="center" vertical="center"/>
    </xf>
    <xf numFmtId="0" fontId="45" fillId="0" borderId="22" xfId="2" applyFont="1" applyBorder="1" applyAlignment="1">
      <alignment horizontal="center" vertical="center"/>
    </xf>
    <xf numFmtId="0" fontId="38" fillId="3" borderId="11" xfId="2" applyFont="1" applyFill="1" applyBorder="1" applyAlignment="1">
      <alignment horizontal="center" vertical="center" wrapText="1"/>
    </xf>
    <xf numFmtId="0" fontId="38" fillId="3" borderId="18" xfId="2" applyFont="1" applyFill="1" applyBorder="1" applyAlignment="1">
      <alignment horizontal="center" vertical="center" wrapText="1"/>
    </xf>
    <xf numFmtId="0" fontId="38" fillId="3" borderId="16" xfId="2" applyFont="1" applyFill="1" applyBorder="1" applyAlignment="1">
      <alignment horizontal="center" vertical="center" wrapText="1"/>
    </xf>
    <xf numFmtId="0" fontId="38" fillId="3" borderId="32" xfId="2" applyFont="1" applyFill="1" applyBorder="1" applyAlignment="1">
      <alignment horizontal="center" vertical="center" wrapText="1"/>
    </xf>
    <xf numFmtId="3" fontId="38" fillId="3" borderId="11" xfId="2" applyNumberFormat="1" applyFont="1" applyFill="1" applyBorder="1" applyAlignment="1">
      <alignment horizontal="center" vertical="center" wrapText="1"/>
    </xf>
    <xf numFmtId="3" fontId="38" fillId="3" borderId="18" xfId="2" applyNumberFormat="1" applyFont="1" applyFill="1" applyBorder="1" applyAlignment="1">
      <alignment horizontal="center" vertical="center" wrapText="1"/>
    </xf>
    <xf numFmtId="3" fontId="38" fillId="3" borderId="16" xfId="2" applyNumberFormat="1" applyFont="1" applyFill="1" applyBorder="1" applyAlignment="1">
      <alignment horizontal="center" vertical="center" wrapText="1"/>
    </xf>
    <xf numFmtId="3" fontId="38" fillId="3" borderId="32" xfId="2" applyNumberFormat="1" applyFont="1" applyFill="1" applyBorder="1" applyAlignment="1">
      <alignment horizontal="center" vertical="center" wrapText="1"/>
    </xf>
    <xf numFmtId="0" fontId="45" fillId="0" borderId="20" xfId="2" applyFont="1" applyBorder="1" applyAlignment="1">
      <alignment horizontal="center" vertical="center"/>
    </xf>
    <xf numFmtId="0" fontId="45" fillId="0" borderId="21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 textRotation="180"/>
    </xf>
    <xf numFmtId="0" fontId="47" fillId="0" borderId="0" xfId="2" applyFont="1" applyAlignment="1">
      <alignment horizontal="center" vertical="center"/>
    </xf>
    <xf numFmtId="0" fontId="38" fillId="3" borderId="14" xfId="2" applyFont="1" applyFill="1" applyBorder="1" applyAlignment="1">
      <alignment horizontal="center" vertical="center" wrapText="1"/>
    </xf>
    <xf numFmtId="0" fontId="38" fillId="3" borderId="17" xfId="2" applyFont="1" applyFill="1" applyBorder="1" applyAlignment="1">
      <alignment horizontal="center" vertical="center" wrapText="1"/>
    </xf>
    <xf numFmtId="0" fontId="48" fillId="20" borderId="2" xfId="0" applyFont="1" applyFill="1" applyBorder="1" applyAlignment="1">
      <alignment horizontal="center" vertical="center" wrapText="1"/>
    </xf>
    <xf numFmtId="0" fontId="48" fillId="20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48" fillId="20" borderId="2" xfId="35" applyFont="1" applyFill="1" applyBorder="1" applyAlignment="1">
      <alignment horizontal="center" vertical="center" wrapText="1"/>
    </xf>
    <xf numFmtId="0" fontId="48" fillId="20" borderId="3" xfId="35" applyFont="1" applyFill="1" applyBorder="1" applyAlignment="1">
      <alignment horizontal="center" vertical="center" wrapText="1"/>
    </xf>
    <xf numFmtId="0" fontId="48" fillId="20" borderId="4" xfId="35" applyFont="1" applyFill="1" applyBorder="1" applyAlignment="1">
      <alignment horizontal="center" vertical="center" wrapText="1"/>
    </xf>
    <xf numFmtId="0" fontId="75" fillId="0" borderId="14" xfId="0" applyFont="1" applyBorder="1" applyAlignment="1">
      <alignment horizontal="left" vertical="center"/>
    </xf>
    <xf numFmtId="0" fontId="48" fillId="20" borderId="3" xfId="0" applyFont="1" applyFill="1" applyBorder="1" applyAlignment="1">
      <alignment horizontal="center" vertical="center" wrapText="1"/>
    </xf>
    <xf numFmtId="4" fontId="75" fillId="0" borderId="0" xfId="10" applyNumberFormat="1" applyFont="1" applyAlignment="1">
      <alignment horizontal="left" wrapText="1"/>
    </xf>
    <xf numFmtId="0" fontId="35" fillId="20" borderId="2" xfId="10" applyFont="1" applyFill="1" applyBorder="1" applyAlignment="1">
      <alignment horizontal="center" vertical="center" wrapText="1"/>
    </xf>
    <xf numFmtId="0" fontId="35" fillId="20" borderId="3" xfId="10" applyFont="1" applyFill="1" applyBorder="1" applyAlignment="1">
      <alignment horizontal="center" vertical="center" wrapText="1"/>
    </xf>
    <xf numFmtId="0" fontId="35" fillId="20" borderId="4" xfId="10" applyFont="1" applyFill="1" applyBorder="1" applyAlignment="1">
      <alignment horizontal="center" vertical="center" wrapText="1"/>
    </xf>
    <xf numFmtId="0" fontId="35" fillId="20" borderId="2" xfId="10" applyFont="1" applyFill="1" applyBorder="1" applyAlignment="1">
      <alignment horizontal="center" vertical="center"/>
    </xf>
    <xf numFmtId="0" fontId="35" fillId="20" borderId="3" xfId="10" applyFont="1" applyFill="1" applyBorder="1" applyAlignment="1">
      <alignment horizontal="center" vertical="center"/>
    </xf>
    <xf numFmtId="0" fontId="35" fillId="20" borderId="4" xfId="10" applyFont="1" applyFill="1" applyBorder="1" applyAlignment="1">
      <alignment horizontal="center" vertical="center"/>
    </xf>
    <xf numFmtId="0" fontId="35" fillId="20" borderId="2" xfId="11" applyFont="1" applyFill="1" applyBorder="1" applyAlignment="1">
      <alignment horizontal="center" vertical="center"/>
    </xf>
    <xf numFmtId="0" fontId="35" fillId="20" borderId="3" xfId="11" applyFont="1" applyFill="1" applyBorder="1" applyAlignment="1">
      <alignment horizontal="center" vertical="center"/>
    </xf>
    <xf numFmtId="0" fontId="35" fillId="20" borderId="4" xfId="11" applyFont="1" applyFill="1" applyBorder="1" applyAlignment="1">
      <alignment horizontal="center" vertical="center"/>
    </xf>
    <xf numFmtId="0" fontId="48" fillId="20" borderId="2" xfId="0" applyFont="1" applyFill="1" applyBorder="1" applyAlignment="1">
      <alignment horizontal="center" vertical="center"/>
    </xf>
    <xf numFmtId="0" fontId="48" fillId="20" borderId="3" xfId="0" applyFont="1" applyFill="1" applyBorder="1" applyAlignment="1">
      <alignment horizontal="center" vertical="center"/>
    </xf>
    <xf numFmtId="0" fontId="48" fillId="20" borderId="4" xfId="0" applyFont="1" applyFill="1" applyBorder="1" applyAlignment="1">
      <alignment horizontal="center" vertical="center"/>
    </xf>
    <xf numFmtId="0" fontId="28" fillId="3" borderId="7" xfId="11" applyFont="1" applyFill="1" applyBorder="1" applyAlignment="1">
      <alignment horizontal="center" vertical="center" wrapText="1"/>
    </xf>
    <xf numFmtId="0" fontId="28" fillId="3" borderId="8" xfId="11" applyFont="1" applyFill="1" applyBorder="1" applyAlignment="1">
      <alignment horizontal="center" vertical="center" wrapText="1"/>
    </xf>
    <xf numFmtId="0" fontId="28" fillId="3" borderId="5" xfId="1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28" fillId="3" borderId="2" xfId="11" applyFont="1" applyFill="1" applyBorder="1" applyAlignment="1">
      <alignment horizontal="center"/>
    </xf>
    <xf numFmtId="0" fontId="28" fillId="3" borderId="3" xfId="11" applyFont="1" applyFill="1" applyBorder="1" applyAlignment="1">
      <alignment horizontal="center"/>
    </xf>
    <xf numFmtId="0" fontId="28" fillId="3" borderId="4" xfId="1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0" fontId="28" fillId="3" borderId="3" xfId="11" applyFont="1" applyFill="1" applyBorder="1" applyAlignment="1">
      <alignment horizontal="center" vertical="center"/>
    </xf>
    <xf numFmtId="0" fontId="28" fillId="3" borderId="4" xfId="1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48" fillId="20" borderId="11" xfId="0" applyFont="1" applyFill="1" applyBorder="1" applyAlignment="1">
      <alignment horizontal="center" vertical="center" wrapText="1"/>
    </xf>
    <xf numFmtId="0" fontId="48" fillId="20" borderId="14" xfId="0" applyFont="1" applyFill="1" applyBorder="1" applyAlignment="1">
      <alignment horizontal="center" vertical="center" wrapText="1"/>
    </xf>
    <xf numFmtId="0" fontId="48" fillId="20" borderId="9" xfId="0" applyFont="1" applyFill="1" applyBorder="1" applyAlignment="1">
      <alignment horizontal="center" vertical="center" wrapText="1"/>
    </xf>
    <xf numFmtId="0" fontId="48" fillId="20" borderId="6" xfId="0" applyFont="1" applyFill="1" applyBorder="1" applyAlignment="1">
      <alignment horizontal="center" vertical="center" wrapText="1"/>
    </xf>
  </cellXfs>
  <cellStyles count="89">
    <cellStyle name="20 % – Zvýraznění1 2" xfId="17"/>
    <cellStyle name="20 % – Zvýraznění2 2" xfId="18"/>
    <cellStyle name="20 % – Zvýraznění3 2" xfId="19"/>
    <cellStyle name="20 % – Zvýraznění4 2" xfId="20"/>
    <cellStyle name="20% - Accent1" xfId="63" builtinId="30" customBuiltin="1"/>
    <cellStyle name="20% - Accent2" xfId="1" builtinId="34" customBuiltin="1"/>
    <cellStyle name="20% - Accent3" xfId="70" builtinId="38" customBuiltin="1"/>
    <cellStyle name="20% - Accent4" xfId="74" builtinId="42" customBuiltin="1"/>
    <cellStyle name="20% - Accent5" xfId="78" builtinId="46" customBuiltin="1"/>
    <cellStyle name="20% - Accent6" xfId="82" builtinId="50" customBuiltin="1"/>
    <cellStyle name="40 % – Zvýraznění3 2" xfId="21"/>
    <cellStyle name="40% - Accent1" xfId="64" builtinId="31" customBuiltin="1"/>
    <cellStyle name="40% - Accent2" xfId="67" builtinId="35" customBuiltin="1"/>
    <cellStyle name="40% - Accent3" xfId="71" builtinId="39" customBuiltin="1"/>
    <cellStyle name="40% - Accent4" xfId="75" builtinId="43" customBuiltin="1"/>
    <cellStyle name="40% - Accent5" xfId="79" builtinId="47" customBuiltin="1"/>
    <cellStyle name="40% - Accent6" xfId="83" builtinId="51" customBuiltin="1"/>
    <cellStyle name="60 % – Zvýraznění3 2" xfId="22"/>
    <cellStyle name="60 % – Zvýraznění4 2" xfId="23"/>
    <cellStyle name="60 % – Zvýraznění6 2" xfId="24"/>
    <cellStyle name="60% - Accent1" xfId="65" builtinId="32" customBuiltin="1"/>
    <cellStyle name="60% - Accent2" xfId="68" builtinId="36" customBuiltin="1"/>
    <cellStyle name="60% - Accent3" xfId="72" builtinId="40" customBuiltin="1"/>
    <cellStyle name="60% - Accent4" xfId="76" builtinId="44" customBuiltin="1"/>
    <cellStyle name="60% - Accent5" xfId="80" builtinId="48" customBuiltin="1"/>
    <cellStyle name="60% - Accent6" xfId="84" builtinId="52" customBuiltin="1"/>
    <cellStyle name="Accent1" xfId="62" builtinId="29" customBuiltin="1"/>
    <cellStyle name="Accent2" xfId="66" builtinId="33" customBuiltin="1"/>
    <cellStyle name="Accent3" xfId="69" builtinId="37" customBuiltin="1"/>
    <cellStyle name="Accent4" xfId="73" builtinId="41" customBuiltin="1"/>
    <cellStyle name="Accent5" xfId="77" builtinId="45" customBuiltin="1"/>
    <cellStyle name="Accent6" xfId="81" builtinId="49" customBuiltin="1"/>
    <cellStyle name="Bad" xfId="51" builtinId="27" customBuiltin="1"/>
    <cellStyle name="Calculation" xfId="55" builtinId="22" customBuiltin="1"/>
    <cellStyle name="Datum" xfId="3"/>
    <cellStyle name="Explanatory Text" xfId="60" builtinId="53" customBuiltin="1"/>
    <cellStyle name="Finanční0" xfId="4"/>
    <cellStyle name="Good" xfId="50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Check Cell" xfId="57" builtinId="23" customBuiltin="1"/>
    <cellStyle name="Input" xfId="53" builtinId="20" customBuiltin="1"/>
    <cellStyle name="Linked Cell" xfId="56" builtinId="24" customBuiltin="1"/>
    <cellStyle name="Měna0" xfId="5"/>
    <cellStyle name="Neutral" xfId="52" builtinId="28" customBuiltin="1"/>
    <cellStyle name="Normal" xfId="0" builtinId="0"/>
    <cellStyle name="Normální 10" xfId="14"/>
    <cellStyle name="Normální 2" xfId="2"/>
    <cellStyle name="Normální 2 2" xfId="11"/>
    <cellStyle name="Normální 2 2 2" xfId="27"/>
    <cellStyle name="Normální 2 2 3" xfId="28"/>
    <cellStyle name="Normální 2 3" xfId="29"/>
    <cellStyle name="Normální 3" xfId="10"/>
    <cellStyle name="Normální 3 2" xfId="13"/>
    <cellStyle name="Normální 3 3" xfId="30"/>
    <cellStyle name="Normální 3 4" xfId="31"/>
    <cellStyle name="Normální 4" xfId="12"/>
    <cellStyle name="Normální 4 2" xfId="85"/>
    <cellStyle name="Normální 5" xfId="25"/>
    <cellStyle name="Normální 5 2" xfId="35"/>
    <cellStyle name="Normální 5 3" xfId="36"/>
    <cellStyle name="Normální 5 4" xfId="37"/>
    <cellStyle name="Normální 5 5" xfId="38"/>
    <cellStyle name="Normální 5 6" xfId="39"/>
    <cellStyle name="Normální 6" xfId="15"/>
    <cellStyle name="Normální 6 2" xfId="16"/>
    <cellStyle name="Normální 7" xfId="40"/>
    <cellStyle name="Normální 7 2" xfId="41"/>
    <cellStyle name="Normální 7 3" xfId="44"/>
    <cellStyle name="Normální 8" xfId="42"/>
    <cellStyle name="Normální 9" xfId="43"/>
    <cellStyle name="Note" xfId="59" builtinId="10" customBuiltin="1"/>
    <cellStyle name="Output" xfId="54" builtinId="21" customBuiltin="1"/>
    <cellStyle name="Pevný" xfId="6"/>
    <cellStyle name="Poznámka 2" xfId="26"/>
    <cellStyle name="SAPBEXaggData" xfId="32"/>
    <cellStyle name="SAPBEXaggData 2" xfId="88"/>
    <cellStyle name="SAPBEXchaText" xfId="33"/>
    <cellStyle name="SAPBEXchaText 2" xfId="86"/>
    <cellStyle name="SAPBEXstdItem" xfId="34"/>
    <cellStyle name="SAPBEXstdItem 2" xfId="87"/>
    <cellStyle name="Title" xfId="45" builtinId="15" customBuiltin="1"/>
    <cellStyle name="Total" xfId="61" builtinId="25" customBuiltin="1"/>
    <cellStyle name="vzorce" xfId="9"/>
    <cellStyle name="Warning Text" xfId="58" builtinId="11" customBuiltin="1"/>
    <cellStyle name="Záhlaví 1" xfId="7"/>
    <cellStyle name="Záhlaví 2" xfId="8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C9FF"/>
      <color rgb="FFECD9FF"/>
      <color rgb="FFEAD5FF"/>
      <color rgb="FFF2E5FF"/>
      <color rgb="FFFFD5D5"/>
      <color rgb="FFFFC1C1"/>
      <color rgb="FFDDFFDD"/>
      <color rgb="FFC1FFC1"/>
      <color rgb="FFD1D1FF"/>
      <color rgb="FFE5E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[1]SM_vývoj!$B$46:$T$46</c:f>
              <c:strCache>
                <c:ptCount val="19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</c:strCache>
            </c:strRef>
          </c:cat>
          <c:val>
            <c:numRef>
              <c:f>[1]SM_vývoj!$B$47:$T$47</c:f>
              <c:numCache>
                <c:formatCode>General</c:formatCode>
                <c:ptCount val="19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10007</c:v>
                </c:pt>
                <c:pt idx="15">
                  <c:v>9937</c:v>
                </c:pt>
                <c:pt idx="16">
                  <c:v>9927</c:v>
                </c:pt>
                <c:pt idx="17">
                  <c:v>10227</c:v>
                </c:pt>
                <c:pt idx="18">
                  <c:v>10408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[1]SM_vývoj!$B$46:$T$46</c:f>
              <c:strCache>
                <c:ptCount val="19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</c:strCache>
            </c:strRef>
          </c:cat>
          <c:val>
            <c:numRef>
              <c:f>[1]SM_vývoj!$B$48:$T$48</c:f>
              <c:numCache>
                <c:formatCode>General</c:formatCode>
                <c:ptCount val="19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  <c:pt idx="15">
                  <c:v>11778</c:v>
                </c:pt>
                <c:pt idx="16">
                  <c:v>11778</c:v>
                </c:pt>
                <c:pt idx="17">
                  <c:v>11778</c:v>
                </c:pt>
                <c:pt idx="18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4896"/>
        <c:axId val="118410048"/>
      </c:lineChart>
      <c:catAx>
        <c:axId val="120464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 vert="horz"/>
          <a:lstStyle/>
          <a:p>
            <a:pPr>
              <a:defRPr b="1" i="0" baseline="0"/>
            </a:pPr>
            <a:endParaRPr lang="cs-CZ"/>
          </a:p>
        </c:txPr>
        <c:crossAx val="118410048"/>
        <c:crosses val="autoZero"/>
        <c:auto val="1"/>
        <c:lblAlgn val="ctr"/>
        <c:lblOffset val="100"/>
        <c:noMultiLvlLbl val="0"/>
      </c:catAx>
      <c:valAx>
        <c:axId val="11841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cs-CZ"/>
          </a:p>
        </c:txPr>
        <c:crossAx val="120464896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89958263413794592"/>
          <c:y val="0.3847851777148546"/>
          <c:w val="8.0546526319083434E-2"/>
          <c:h val="0.11877118808424809"/>
        </c:manualLayout>
      </c:layout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2">
          <a:lumMod val="20000"/>
          <a:lumOff val="80000"/>
        </a:schemeClr>
      </a:outerShdw>
    </a:effectLst>
  </c:sp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2015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832789256E-2"/>
          <c:y val="8.8047040163145074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p6b!$C$53:$C$69</c:f>
              <c:strCache>
                <c:ptCount val="17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Projekty ESF - OP LZZ - Cílené programy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(p6b!$F$21,p6b!$J$21,p6b!$N$21,p6b!$P$21,p6b!$T$21,p6b!$V$21,p6b!$X$21,p6b!$Z$21,p6b!$AB$21,p6b!$AD$21,p6b!$D$43,p6b!$F$43,p6b!$H$43,p6b!$J$43,p6b!$L$43,p6b!$N$43,p6b!$P$43)</c:f>
              <c:numCache>
                <c:formatCode>#,##0</c:formatCode>
                <c:ptCount val="17"/>
                <c:pt idx="0">
                  <c:v>940</c:v>
                </c:pt>
                <c:pt idx="1">
                  <c:v>67</c:v>
                </c:pt>
                <c:pt idx="2">
                  <c:v>1760</c:v>
                </c:pt>
                <c:pt idx="3">
                  <c:v>2643</c:v>
                </c:pt>
                <c:pt idx="4">
                  <c:v>1232</c:v>
                </c:pt>
                <c:pt idx="5">
                  <c:v>23</c:v>
                </c:pt>
                <c:pt idx="6">
                  <c:v>115</c:v>
                </c:pt>
                <c:pt idx="7">
                  <c:v>24465</c:v>
                </c:pt>
                <c:pt idx="8">
                  <c:v>1</c:v>
                </c:pt>
                <c:pt idx="9">
                  <c:v>273</c:v>
                </c:pt>
                <c:pt idx="10">
                  <c:v>34229</c:v>
                </c:pt>
                <c:pt idx="11">
                  <c:v>45691</c:v>
                </c:pt>
                <c:pt idx="12">
                  <c:v>61</c:v>
                </c:pt>
                <c:pt idx="13">
                  <c:v>2392</c:v>
                </c:pt>
                <c:pt idx="14">
                  <c:v>20437</c:v>
                </c:pt>
                <c:pt idx="15">
                  <c:v>17641</c:v>
                </c:pt>
                <c:pt idx="16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088320"/>
        <c:axId val="118143168"/>
        <c:axId val="0"/>
      </c:bar3DChart>
      <c:catAx>
        <c:axId val="12408832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11814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43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124088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[2]uch!$IH$37:$KO$38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2011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2012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2013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2014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2015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</c:lvl>
              </c:multiLvlStrCache>
            </c:multiLvlStrRef>
          </c:cat>
          <c:val>
            <c:numRef>
              <c:f>[2]uch!$IH$53:$KO$53</c:f>
              <c:numCache>
                <c:formatCode>General</c:formatCode>
                <c:ptCount val="60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697216"/>
        <c:axId val="118411200"/>
      </c:barChart>
      <c:catAx>
        <c:axId val="1226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18411200"/>
        <c:crosses val="autoZero"/>
        <c:auto val="1"/>
        <c:lblAlgn val="ctr"/>
        <c:lblOffset val="100"/>
        <c:noMultiLvlLbl val="0"/>
      </c:catAx>
      <c:valAx>
        <c:axId val="118411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22697216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p3c!$A$4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p3c!$N$2:$AL$2</c:f>
              <c:strCache>
                <c:ptCount val="24"/>
                <c:pt idx="0">
                  <c:v>2014 01</c:v>
                </c:pt>
                <c:pt idx="1">
                  <c:v>2014 02</c:v>
                </c:pt>
                <c:pt idx="2">
                  <c:v>2014 03</c:v>
                </c:pt>
                <c:pt idx="3">
                  <c:v>2014 04</c:v>
                </c:pt>
                <c:pt idx="4">
                  <c:v>2014 05</c:v>
                </c:pt>
                <c:pt idx="5">
                  <c:v>2014 06</c:v>
                </c:pt>
                <c:pt idx="6">
                  <c:v>2014 07</c:v>
                </c:pt>
                <c:pt idx="7">
                  <c:v>2014 08</c:v>
                </c:pt>
                <c:pt idx="8">
                  <c:v>2014 09</c:v>
                </c:pt>
                <c:pt idx="9">
                  <c:v>2014 10</c:v>
                </c:pt>
                <c:pt idx="10">
                  <c:v>2014 11</c:v>
                </c:pt>
                <c:pt idx="11">
                  <c:v>2014 12</c:v>
                </c:pt>
                <c:pt idx="12">
                  <c:v>2015 01</c:v>
                </c:pt>
                <c:pt idx="13">
                  <c:v>2015 02</c:v>
                </c:pt>
                <c:pt idx="14">
                  <c:v>2015 03</c:v>
                </c:pt>
                <c:pt idx="15">
                  <c:v>2015 04</c:v>
                </c:pt>
                <c:pt idx="16">
                  <c:v>2015 05</c:v>
                </c:pt>
                <c:pt idx="17">
                  <c:v>2015 06</c:v>
                </c:pt>
                <c:pt idx="18">
                  <c:v>2015  07</c:v>
                </c:pt>
                <c:pt idx="19">
                  <c:v>2015  08</c:v>
                </c:pt>
                <c:pt idx="20">
                  <c:v>2015  09</c:v>
                </c:pt>
                <c:pt idx="21">
                  <c:v>2015   10</c:v>
                </c:pt>
                <c:pt idx="22">
                  <c:v>2015  11</c:v>
                </c:pt>
                <c:pt idx="23">
                  <c:v>2015  12</c:v>
                </c:pt>
              </c:strCache>
            </c:strRef>
          </c:cat>
          <c:val>
            <c:numRef>
              <c:f>p3c!$N$4:$AK$4</c:f>
              <c:numCache>
                <c:formatCode>#,##0.0</c:formatCode>
                <c:ptCount val="24"/>
                <c:pt idx="0">
                  <c:v>6.6</c:v>
                </c:pt>
                <c:pt idx="1">
                  <c:v>6.9</c:v>
                </c:pt>
                <c:pt idx="2">
                  <c:v>6.9</c:v>
                </c:pt>
                <c:pt idx="3">
                  <c:v>6.1</c:v>
                </c:pt>
                <c:pt idx="4">
                  <c:v>6</c:v>
                </c:pt>
                <c:pt idx="5">
                  <c:v>6</c:v>
                </c:pt>
                <c:pt idx="6">
                  <c:v>5.7</c:v>
                </c:pt>
                <c:pt idx="7">
                  <c:v>6.4</c:v>
                </c:pt>
                <c:pt idx="8">
                  <c:v>5.6</c:v>
                </c:pt>
                <c:pt idx="9">
                  <c:v>5.4</c:v>
                </c:pt>
                <c:pt idx="10">
                  <c:v>6.1</c:v>
                </c:pt>
                <c:pt idx="11">
                  <c:v>5.7</c:v>
                </c:pt>
                <c:pt idx="12">
                  <c:v>6</c:v>
                </c:pt>
                <c:pt idx="13">
                  <c:v>6.2</c:v>
                </c:pt>
                <c:pt idx="14">
                  <c:v>5.8</c:v>
                </c:pt>
                <c:pt idx="15">
                  <c:v>5.2</c:v>
                </c:pt>
                <c:pt idx="16">
                  <c:v>4.8</c:v>
                </c:pt>
                <c:pt idx="17">
                  <c:v>4.8</c:v>
                </c:pt>
                <c:pt idx="18">
                  <c:v>5.0999999999999996</c:v>
                </c:pt>
                <c:pt idx="19">
                  <c:v>4.8</c:v>
                </c:pt>
                <c:pt idx="20">
                  <c:v>4.5999999999999996</c:v>
                </c:pt>
                <c:pt idx="21">
                  <c:v>4.5</c:v>
                </c:pt>
                <c:pt idx="22">
                  <c:v>4.4000000000000004</c:v>
                </c:pt>
                <c:pt idx="23">
                  <c:v>4.5</c:v>
                </c:pt>
              </c:numCache>
            </c:numRef>
          </c:val>
        </c:ser>
        <c:ser>
          <c:idx val="1"/>
          <c:order val="1"/>
          <c:tx>
            <c:strRef>
              <c:f>p3c!$A$17</c:f>
              <c:strCache>
                <c:ptCount val="1"/>
                <c:pt idx="0">
                  <c:v>European Union (28 countries)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p3c!$N$2:$AL$2</c:f>
              <c:strCache>
                <c:ptCount val="24"/>
                <c:pt idx="0">
                  <c:v>2014 01</c:v>
                </c:pt>
                <c:pt idx="1">
                  <c:v>2014 02</c:v>
                </c:pt>
                <c:pt idx="2">
                  <c:v>2014 03</c:v>
                </c:pt>
                <c:pt idx="3">
                  <c:v>2014 04</c:v>
                </c:pt>
                <c:pt idx="4">
                  <c:v>2014 05</c:v>
                </c:pt>
                <c:pt idx="5">
                  <c:v>2014 06</c:v>
                </c:pt>
                <c:pt idx="6">
                  <c:v>2014 07</c:v>
                </c:pt>
                <c:pt idx="7">
                  <c:v>2014 08</c:v>
                </c:pt>
                <c:pt idx="8">
                  <c:v>2014 09</c:v>
                </c:pt>
                <c:pt idx="9">
                  <c:v>2014 10</c:v>
                </c:pt>
                <c:pt idx="10">
                  <c:v>2014 11</c:v>
                </c:pt>
                <c:pt idx="11">
                  <c:v>2014 12</c:v>
                </c:pt>
                <c:pt idx="12">
                  <c:v>2015 01</c:v>
                </c:pt>
                <c:pt idx="13">
                  <c:v>2015 02</c:v>
                </c:pt>
                <c:pt idx="14">
                  <c:v>2015 03</c:v>
                </c:pt>
                <c:pt idx="15">
                  <c:v>2015 04</c:v>
                </c:pt>
                <c:pt idx="16">
                  <c:v>2015 05</c:v>
                </c:pt>
                <c:pt idx="17">
                  <c:v>2015 06</c:v>
                </c:pt>
                <c:pt idx="18">
                  <c:v>2015  07</c:v>
                </c:pt>
                <c:pt idx="19">
                  <c:v>2015  08</c:v>
                </c:pt>
                <c:pt idx="20">
                  <c:v>2015  09</c:v>
                </c:pt>
                <c:pt idx="21">
                  <c:v>2015   10</c:v>
                </c:pt>
                <c:pt idx="22">
                  <c:v>2015  11</c:v>
                </c:pt>
                <c:pt idx="23">
                  <c:v>2015  12</c:v>
                </c:pt>
              </c:strCache>
            </c:strRef>
          </c:cat>
          <c:val>
            <c:numRef>
              <c:f>p3c!$N$17:$AK$17</c:f>
              <c:numCache>
                <c:formatCode>#,##0.0</c:formatCode>
                <c:ptCount val="24"/>
                <c:pt idx="0">
                  <c:v>11.1</c:v>
                </c:pt>
                <c:pt idx="1">
                  <c:v>11.1</c:v>
                </c:pt>
                <c:pt idx="2">
                  <c:v>10.8</c:v>
                </c:pt>
                <c:pt idx="3">
                  <c:v>10.4</c:v>
                </c:pt>
                <c:pt idx="4">
                  <c:v>10.199999999999999</c:v>
                </c:pt>
                <c:pt idx="5">
                  <c:v>9.8000000000000007</c:v>
                </c:pt>
                <c:pt idx="6">
                  <c:v>9.6999999999999993</c:v>
                </c:pt>
                <c:pt idx="7">
                  <c:v>9.6999999999999993</c:v>
                </c:pt>
                <c:pt idx="8">
                  <c:v>9.9</c:v>
                </c:pt>
                <c:pt idx="9">
                  <c:v>10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10.199999999999999</c:v>
                </c:pt>
                <c:pt idx="14">
                  <c:v>10</c:v>
                </c:pt>
                <c:pt idx="15">
                  <c:v>9.6999999999999993</c:v>
                </c:pt>
                <c:pt idx="16">
                  <c:v>9.5</c:v>
                </c:pt>
                <c:pt idx="17">
                  <c:v>9.3000000000000007</c:v>
                </c:pt>
                <c:pt idx="18">
                  <c:v>9</c:v>
                </c:pt>
                <c:pt idx="19">
                  <c:v>8.9</c:v>
                </c:pt>
                <c:pt idx="20">
                  <c:v>9</c:v>
                </c:pt>
                <c:pt idx="21">
                  <c:v>9.1</c:v>
                </c:pt>
                <c:pt idx="22">
                  <c:v>9.1</c:v>
                </c:pt>
                <c:pt idx="23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30784"/>
        <c:axId val="118414080"/>
      </c:barChart>
      <c:catAx>
        <c:axId val="12063078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crossAx val="118414080"/>
        <c:crosses val="autoZero"/>
        <c:auto val="1"/>
        <c:lblAlgn val="ctr"/>
        <c:lblOffset val="100"/>
        <c:noMultiLvlLbl val="0"/>
      </c:catAx>
      <c:valAx>
        <c:axId val="11841408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1206307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[5]Data!$A$19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7777777777777779E-3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111111111111112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[5]Data!$B$10:$J$10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strCache>
            </c:strRef>
          </c:cat>
          <c:val>
            <c:numRef>
              <c:f>[5]Data!$B$19:$J$19</c:f>
              <c:numCache>
                <c:formatCode>General</c:formatCode>
                <c:ptCount val="9"/>
                <c:pt idx="0">
                  <c:v>3.9</c:v>
                </c:pt>
                <c:pt idx="1">
                  <c:v>2.8</c:v>
                </c:pt>
                <c:pt idx="2">
                  <c:v>2.2000000000000002</c:v>
                </c:pt>
                <c:pt idx="3">
                  <c:v>2</c:v>
                </c:pt>
                <c:pt idx="4">
                  <c:v>3</c:v>
                </c:pt>
                <c:pt idx="5">
                  <c:v>2.7</c:v>
                </c:pt>
                <c:pt idx="6">
                  <c:v>3</c:v>
                </c:pt>
                <c:pt idx="7">
                  <c:v>3</c:v>
                </c:pt>
                <c:pt idx="8">
                  <c:v>2.7</c:v>
                </c:pt>
              </c:numCache>
            </c:numRef>
          </c:val>
        </c:ser>
        <c:ser>
          <c:idx val="1"/>
          <c:order val="1"/>
          <c:tx>
            <c:strRef>
              <c:f>[5]Data!$A$11</c:f>
              <c:strCache>
                <c:ptCount val="1"/>
                <c:pt idx="0">
                  <c:v>European Union (28 countries)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7777777777777649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666666666666614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[5]Data!$B$10:$J$10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strCache>
            </c:strRef>
          </c:cat>
          <c:val>
            <c:numRef>
              <c:f>[5]Data!$B$11:$J$11</c:f>
              <c:numCache>
                <c:formatCode>General</c:formatCode>
                <c:ptCount val="9"/>
                <c:pt idx="0">
                  <c:v>3.7</c:v>
                </c:pt>
                <c:pt idx="1">
                  <c:v>3.1</c:v>
                </c:pt>
                <c:pt idx="2">
                  <c:v>2.6</c:v>
                </c:pt>
                <c:pt idx="3">
                  <c:v>3</c:v>
                </c:pt>
                <c:pt idx="4">
                  <c:v>3.8</c:v>
                </c:pt>
                <c:pt idx="5">
                  <c:v>4.0999999999999996</c:v>
                </c:pt>
                <c:pt idx="6">
                  <c:v>4.7</c:v>
                </c:pt>
                <c:pt idx="7">
                  <c:v>5.0999999999999996</c:v>
                </c:pt>
                <c:pt idx="8">
                  <c:v>5.0999999999999996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28576"/>
        <c:axId val="119178368"/>
      </c:barChart>
      <c:catAx>
        <c:axId val="66328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178368"/>
        <c:crosses val="autoZero"/>
        <c:auto val="1"/>
        <c:lblAlgn val="ctr"/>
        <c:lblOffset val="100"/>
        <c:noMultiLvlLbl val="0"/>
      </c:catAx>
      <c:valAx>
        <c:axId val="119178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6328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[6]Data!$A$26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[6]Data!$B$11:$K$11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[6]Data!$B$26:$K$26</c:f>
              <c:numCache>
                <c:formatCode>General</c:formatCode>
                <c:ptCount val="10"/>
                <c:pt idx="0">
                  <c:v>7.1</c:v>
                </c:pt>
                <c:pt idx="1">
                  <c:v>5.3</c:v>
                </c:pt>
                <c:pt idx="2">
                  <c:v>4.4000000000000004</c:v>
                </c:pt>
                <c:pt idx="3">
                  <c:v>6.7</c:v>
                </c:pt>
                <c:pt idx="4">
                  <c:v>7.3</c:v>
                </c:pt>
                <c:pt idx="5">
                  <c:v>6.7</c:v>
                </c:pt>
                <c:pt idx="6">
                  <c:v>7</c:v>
                </c:pt>
                <c:pt idx="7">
                  <c:v>7</c:v>
                </c:pt>
                <c:pt idx="8">
                  <c:v>6.1</c:v>
                </c:pt>
                <c:pt idx="9">
                  <c:v>5.0999999999999996</c:v>
                </c:pt>
              </c:numCache>
            </c:numRef>
          </c:val>
        </c:ser>
        <c:ser>
          <c:idx val="1"/>
          <c:order val="1"/>
          <c:tx>
            <c:strRef>
              <c:f>[6]Data!$A$12</c:f>
              <c:strCache>
                <c:ptCount val="1"/>
                <c:pt idx="0">
                  <c:v>European Union (28 countries)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[6]Data!$B$11:$K$11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[6]Data!$B$12:$K$12</c:f>
              <c:numCache>
                <c:formatCode>General</c:formatCode>
                <c:ptCount val="10"/>
                <c:pt idx="0">
                  <c:v>8.1999999999999993</c:v>
                </c:pt>
                <c:pt idx="1">
                  <c:v>7.2</c:v>
                </c:pt>
                <c:pt idx="2">
                  <c:v>7</c:v>
                </c:pt>
                <c:pt idx="3">
                  <c:v>9</c:v>
                </c:pt>
                <c:pt idx="4">
                  <c:v>9.6</c:v>
                </c:pt>
                <c:pt idx="5">
                  <c:v>9.6999999999999993</c:v>
                </c:pt>
                <c:pt idx="6">
                  <c:v>10.5</c:v>
                </c:pt>
                <c:pt idx="7">
                  <c:v>10.9</c:v>
                </c:pt>
                <c:pt idx="8">
                  <c:v>10.199999999999999</c:v>
                </c:pt>
                <c:pt idx="9">
                  <c:v>9.4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75008"/>
        <c:axId val="119180672"/>
      </c:barChart>
      <c:catAx>
        <c:axId val="1192750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180672"/>
        <c:crosses val="autoZero"/>
        <c:auto val="1"/>
        <c:lblAlgn val="ctr"/>
        <c:lblOffset val="100"/>
        <c:noMultiLvlLbl val="0"/>
      </c:catAx>
      <c:valAx>
        <c:axId val="119180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192750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[7]Data!$A$70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[7]Data!$B$61:$J$61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strCache>
            </c:strRef>
          </c:cat>
          <c:val>
            <c:numRef>
              <c:f>[7]Data!$B$70:$J$70</c:f>
              <c:numCache>
                <c:formatCode>General</c:formatCode>
                <c:ptCount val="9"/>
                <c:pt idx="0">
                  <c:v>24.5</c:v>
                </c:pt>
                <c:pt idx="1">
                  <c:v>20.100000000000001</c:v>
                </c:pt>
                <c:pt idx="2">
                  <c:v>19.100000000000001</c:v>
                </c:pt>
                <c:pt idx="3">
                  <c:v>24.1</c:v>
                </c:pt>
                <c:pt idx="4">
                  <c:v>25</c:v>
                </c:pt>
                <c:pt idx="5">
                  <c:v>24.3</c:v>
                </c:pt>
                <c:pt idx="6">
                  <c:v>28.5</c:v>
                </c:pt>
                <c:pt idx="7">
                  <c:v>25.6</c:v>
                </c:pt>
                <c:pt idx="8">
                  <c:v>22.1</c:v>
                </c:pt>
              </c:numCache>
            </c:numRef>
          </c:val>
        </c:ser>
        <c:ser>
          <c:idx val="0"/>
          <c:order val="1"/>
          <c:tx>
            <c:strRef>
              <c:f>[7]Data!$A$62</c:f>
              <c:strCache>
                <c:ptCount val="1"/>
                <c:pt idx="0">
                  <c:v>European Union (28 countries)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[7]Data!$B$61:$J$61</c:f>
              <c:strCache>
                <c:ptCount val="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</c:strCache>
            </c:strRef>
          </c:cat>
          <c:val>
            <c:numRef>
              <c:f>[7]Data!$B$62:$J$62</c:f>
              <c:numCache>
                <c:formatCode>General</c:formatCode>
                <c:ptCount val="9"/>
                <c:pt idx="0">
                  <c:v>11.4</c:v>
                </c:pt>
                <c:pt idx="1">
                  <c:v>10.6</c:v>
                </c:pt>
                <c:pt idx="2">
                  <c:v>11.2</c:v>
                </c:pt>
                <c:pt idx="3">
                  <c:v>14.4</c:v>
                </c:pt>
                <c:pt idx="4">
                  <c:v>15.6</c:v>
                </c:pt>
                <c:pt idx="5">
                  <c:v>16.2</c:v>
                </c:pt>
                <c:pt idx="6">
                  <c:v>18.2</c:v>
                </c:pt>
                <c:pt idx="7">
                  <c:v>19.2</c:v>
                </c:pt>
                <c:pt idx="8">
                  <c:v>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629248"/>
        <c:axId val="119182976"/>
      </c:barChart>
      <c:catAx>
        <c:axId val="120629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19182976"/>
        <c:crosses val="autoZero"/>
        <c:auto val="1"/>
        <c:lblAlgn val="ctr"/>
        <c:lblOffset val="100"/>
        <c:noMultiLvlLbl val="0"/>
      </c:catAx>
      <c:valAx>
        <c:axId val="119182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0629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[8]Data!$A$188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[8]Data!$B$11:$K$11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[8]Data!$B$188:$K$188</c:f>
              <c:numCache>
                <c:formatCode>General</c:formatCode>
                <c:ptCount val="10"/>
                <c:pt idx="0">
                  <c:v>17.5</c:v>
                </c:pt>
                <c:pt idx="1">
                  <c:v>10.7</c:v>
                </c:pt>
                <c:pt idx="2">
                  <c:v>9.9</c:v>
                </c:pt>
                <c:pt idx="3">
                  <c:v>16.600000000000001</c:v>
                </c:pt>
                <c:pt idx="4">
                  <c:v>18.3</c:v>
                </c:pt>
                <c:pt idx="5">
                  <c:v>18.100000000000001</c:v>
                </c:pt>
                <c:pt idx="6">
                  <c:v>19.5</c:v>
                </c:pt>
                <c:pt idx="7">
                  <c:v>18.899999999999999</c:v>
                </c:pt>
                <c:pt idx="8">
                  <c:v>15.9</c:v>
                </c:pt>
                <c:pt idx="9">
                  <c:v>12.6</c:v>
                </c:pt>
              </c:numCache>
            </c:numRef>
          </c:val>
        </c:ser>
        <c:ser>
          <c:idx val="1"/>
          <c:order val="1"/>
          <c:tx>
            <c:strRef>
              <c:f>[8]Data!$A$174</c:f>
              <c:strCache>
                <c:ptCount val="1"/>
                <c:pt idx="0">
                  <c:v>European Union (28 countries)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8.333333333333345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22222222222223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[8]Data!$B$11:$K$11</c:f>
              <c:strCach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strCache>
            </c:strRef>
          </c:cat>
          <c:val>
            <c:numRef>
              <c:f>[8]Data!$B$174:$K$174</c:f>
              <c:numCache>
                <c:formatCode>General</c:formatCode>
                <c:ptCount val="10"/>
                <c:pt idx="0">
                  <c:v>17.7</c:v>
                </c:pt>
                <c:pt idx="1">
                  <c:v>15.9</c:v>
                </c:pt>
                <c:pt idx="2">
                  <c:v>15.9</c:v>
                </c:pt>
                <c:pt idx="3">
                  <c:v>20.3</c:v>
                </c:pt>
                <c:pt idx="4">
                  <c:v>21.4</c:v>
                </c:pt>
                <c:pt idx="5">
                  <c:v>21.7</c:v>
                </c:pt>
                <c:pt idx="6">
                  <c:v>23.3</c:v>
                </c:pt>
                <c:pt idx="7">
                  <c:v>23.7</c:v>
                </c:pt>
                <c:pt idx="8">
                  <c:v>22.2</c:v>
                </c:pt>
                <c:pt idx="9">
                  <c:v>20.399999999999999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37056"/>
        <c:axId val="118136832"/>
      </c:barChart>
      <c:catAx>
        <c:axId val="1234370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8136832"/>
        <c:crosses val="autoZero"/>
        <c:auto val="1"/>
        <c:lblAlgn val="ctr"/>
        <c:lblOffset val="100"/>
        <c:noMultiLvlLbl val="0"/>
      </c:catAx>
      <c:valAx>
        <c:axId val="118136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34370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Počet zaměstnavatelů, kteří nahlásili</a:t>
            </a:r>
            <a:r>
              <a:rPr lang="cs-CZ" baseline="0"/>
              <a:t> ve sledovaném období hromadné propouštění</a:t>
            </a:r>
            <a:endParaRPr lang="cs-CZ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0"/>
                  <c:y val="-1.1307419655738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2.6383979196722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1.8845699426230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3.3922258967214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1.507655954098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7.2427146854513735E-17"/>
                  <c:y val="3.0153119081968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"/>
                  <c:y val="3.0153119081968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0"/>
                  <c:y val="-2.261483931147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0"/>
                  <c:y val="-2.2614839311476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0"/>
                  <c:y val="-1.8845699426230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-1.5076559540984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-9.8765432098765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-3.9506172839506174E-3"/>
                  <c:y val="-2.6383979196722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3.95061728395061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[9]GRAFY!$A$3:$A$38</c:f>
              <c:strCache>
                <c:ptCount val="36"/>
                <c:pt idx="0">
                  <c:v> leden 2013</c:v>
                </c:pt>
                <c:pt idx="1">
                  <c:v>únor </c:v>
                </c:pt>
                <c:pt idx="2">
                  <c:v>březen </c:v>
                </c:pt>
                <c:pt idx="3">
                  <c:v>duben </c:v>
                </c:pt>
                <c:pt idx="4">
                  <c:v>květen</c:v>
                </c:pt>
                <c:pt idx="5">
                  <c:v>červen 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 </c:v>
                </c:pt>
                <c:pt idx="11">
                  <c:v>prosinec </c:v>
                </c:pt>
                <c:pt idx="12">
                  <c:v> leden 2014</c:v>
                </c:pt>
                <c:pt idx="13">
                  <c:v>únor </c:v>
                </c:pt>
                <c:pt idx="14">
                  <c:v>březen</c:v>
                </c:pt>
                <c:pt idx="15">
                  <c:v>duben 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 </c:v>
                </c:pt>
                <c:pt idx="22">
                  <c:v>listopad</c:v>
                </c:pt>
                <c:pt idx="23">
                  <c:v>prosinec </c:v>
                </c:pt>
                <c:pt idx="24">
                  <c:v>42005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  <c:pt idx="31">
                  <c:v>srpen</c:v>
                </c:pt>
                <c:pt idx="32">
                  <c:v>září</c:v>
                </c:pt>
                <c:pt idx="33">
                  <c:v>říjen </c:v>
                </c:pt>
                <c:pt idx="34">
                  <c:v>listopad</c:v>
                </c:pt>
                <c:pt idx="35">
                  <c:v>prosinec</c:v>
                </c:pt>
              </c:strCache>
            </c:strRef>
          </c:cat>
          <c:val>
            <c:numRef>
              <c:f>[9]GRAFY!$B$3:$B$38</c:f>
              <c:numCache>
                <c:formatCode>General</c:formatCode>
                <c:ptCount val="36"/>
                <c:pt idx="0">
                  <c:v>28</c:v>
                </c:pt>
                <c:pt idx="1">
                  <c:v>44</c:v>
                </c:pt>
                <c:pt idx="2">
                  <c:v>43</c:v>
                </c:pt>
                <c:pt idx="3">
                  <c:v>28</c:v>
                </c:pt>
                <c:pt idx="4">
                  <c:v>47</c:v>
                </c:pt>
                <c:pt idx="5">
                  <c:v>23</c:v>
                </c:pt>
                <c:pt idx="6">
                  <c:v>15</c:v>
                </c:pt>
                <c:pt idx="7">
                  <c:v>21</c:v>
                </c:pt>
                <c:pt idx="8">
                  <c:v>30</c:v>
                </c:pt>
                <c:pt idx="9">
                  <c:v>28</c:v>
                </c:pt>
                <c:pt idx="10">
                  <c:v>18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24</c:v>
                </c:pt>
                <c:pt idx="15">
                  <c:v>24</c:v>
                </c:pt>
                <c:pt idx="16">
                  <c:v>9</c:v>
                </c:pt>
                <c:pt idx="17">
                  <c:v>13</c:v>
                </c:pt>
                <c:pt idx="18">
                  <c:v>9</c:v>
                </c:pt>
                <c:pt idx="19">
                  <c:v>16</c:v>
                </c:pt>
                <c:pt idx="20">
                  <c:v>20</c:v>
                </c:pt>
                <c:pt idx="21">
                  <c:v>8</c:v>
                </c:pt>
                <c:pt idx="22">
                  <c:v>28</c:v>
                </c:pt>
                <c:pt idx="23">
                  <c:v>26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  <c:pt idx="27">
                  <c:v>14</c:v>
                </c:pt>
                <c:pt idx="28">
                  <c:v>8</c:v>
                </c:pt>
                <c:pt idx="29">
                  <c:v>9</c:v>
                </c:pt>
                <c:pt idx="30">
                  <c:v>5</c:v>
                </c:pt>
                <c:pt idx="31">
                  <c:v>5</c:v>
                </c:pt>
                <c:pt idx="32">
                  <c:v>11</c:v>
                </c:pt>
                <c:pt idx="33">
                  <c:v>15</c:v>
                </c:pt>
                <c:pt idx="34">
                  <c:v>20</c:v>
                </c:pt>
                <c:pt idx="35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38080"/>
        <c:axId val="118139712"/>
      </c:lineChart>
      <c:catAx>
        <c:axId val="12343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139712"/>
        <c:crosses val="autoZero"/>
        <c:auto val="1"/>
        <c:lblAlgn val="ctr"/>
        <c:lblOffset val="100"/>
        <c:noMultiLvlLbl val="0"/>
      </c:catAx>
      <c:valAx>
        <c:axId val="11813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3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Počet zaměstnanců, jichž se tato propouštění týkala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7"/>
              <c:layout>
                <c:manualLayout>
                  <c:x val="0"/>
                  <c:y val="4.533744756336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7226528854435831E-3"/>
                  <c:y val="-4.1215861421239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0"/>
                  <c:y val="-3.2972689136991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0"/>
                  <c:y val="5.3580619847611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[9]GRAFY!$A$3:$A$38</c:f>
              <c:strCache>
                <c:ptCount val="36"/>
                <c:pt idx="0">
                  <c:v> leden 2013</c:v>
                </c:pt>
                <c:pt idx="1">
                  <c:v>únor </c:v>
                </c:pt>
                <c:pt idx="2">
                  <c:v>březen </c:v>
                </c:pt>
                <c:pt idx="3">
                  <c:v>duben </c:v>
                </c:pt>
                <c:pt idx="4">
                  <c:v>květen</c:v>
                </c:pt>
                <c:pt idx="5">
                  <c:v>červen 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 </c:v>
                </c:pt>
                <c:pt idx="11">
                  <c:v>prosinec </c:v>
                </c:pt>
                <c:pt idx="12">
                  <c:v> leden 2014</c:v>
                </c:pt>
                <c:pt idx="13">
                  <c:v>únor </c:v>
                </c:pt>
                <c:pt idx="14">
                  <c:v>březen</c:v>
                </c:pt>
                <c:pt idx="15">
                  <c:v>duben 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 </c:v>
                </c:pt>
                <c:pt idx="22">
                  <c:v>listopad</c:v>
                </c:pt>
                <c:pt idx="23">
                  <c:v>prosinec </c:v>
                </c:pt>
                <c:pt idx="24">
                  <c:v>42005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  <c:pt idx="31">
                  <c:v>srpen</c:v>
                </c:pt>
                <c:pt idx="32">
                  <c:v>září</c:v>
                </c:pt>
                <c:pt idx="33">
                  <c:v>říjen </c:v>
                </c:pt>
                <c:pt idx="34">
                  <c:v>listopad</c:v>
                </c:pt>
                <c:pt idx="35">
                  <c:v>prosinec</c:v>
                </c:pt>
              </c:strCache>
            </c:strRef>
          </c:cat>
          <c:val>
            <c:numRef>
              <c:f>[9]GRAFY!$C$3:$C$38</c:f>
              <c:numCache>
                <c:formatCode>General</c:formatCode>
                <c:ptCount val="36"/>
                <c:pt idx="0">
                  <c:v>1677</c:v>
                </c:pt>
                <c:pt idx="1">
                  <c:v>1160</c:v>
                </c:pt>
                <c:pt idx="2">
                  <c:v>1939</c:v>
                </c:pt>
                <c:pt idx="3">
                  <c:v>993</c:v>
                </c:pt>
                <c:pt idx="4">
                  <c:v>1470</c:v>
                </c:pt>
                <c:pt idx="5">
                  <c:v>1534</c:v>
                </c:pt>
                <c:pt idx="6">
                  <c:v>2014</c:v>
                </c:pt>
                <c:pt idx="7">
                  <c:v>1003</c:v>
                </c:pt>
                <c:pt idx="8">
                  <c:v>1713</c:v>
                </c:pt>
                <c:pt idx="9">
                  <c:v>1873</c:v>
                </c:pt>
                <c:pt idx="10">
                  <c:v>1212</c:v>
                </c:pt>
                <c:pt idx="11">
                  <c:v>901</c:v>
                </c:pt>
                <c:pt idx="12">
                  <c:v>1653</c:v>
                </c:pt>
                <c:pt idx="13">
                  <c:v>593</c:v>
                </c:pt>
                <c:pt idx="14">
                  <c:v>772</c:v>
                </c:pt>
                <c:pt idx="15">
                  <c:v>1146</c:v>
                </c:pt>
                <c:pt idx="16">
                  <c:v>511</c:v>
                </c:pt>
                <c:pt idx="17">
                  <c:v>444</c:v>
                </c:pt>
                <c:pt idx="18">
                  <c:v>458</c:v>
                </c:pt>
                <c:pt idx="19">
                  <c:v>834</c:v>
                </c:pt>
                <c:pt idx="20">
                  <c:v>813</c:v>
                </c:pt>
                <c:pt idx="21">
                  <c:v>602</c:v>
                </c:pt>
                <c:pt idx="22">
                  <c:v>1251</c:v>
                </c:pt>
                <c:pt idx="23">
                  <c:v>877</c:v>
                </c:pt>
                <c:pt idx="24">
                  <c:v>296</c:v>
                </c:pt>
                <c:pt idx="25">
                  <c:v>542</c:v>
                </c:pt>
                <c:pt idx="26">
                  <c:v>407</c:v>
                </c:pt>
                <c:pt idx="27">
                  <c:v>660</c:v>
                </c:pt>
                <c:pt idx="28">
                  <c:v>261</c:v>
                </c:pt>
                <c:pt idx="29">
                  <c:v>522</c:v>
                </c:pt>
                <c:pt idx="30">
                  <c:v>266</c:v>
                </c:pt>
                <c:pt idx="31">
                  <c:v>212</c:v>
                </c:pt>
                <c:pt idx="32">
                  <c:v>527</c:v>
                </c:pt>
                <c:pt idx="33">
                  <c:v>380</c:v>
                </c:pt>
                <c:pt idx="34">
                  <c:v>407</c:v>
                </c:pt>
                <c:pt idx="35">
                  <c:v>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39104"/>
        <c:axId val="118141440"/>
      </c:lineChart>
      <c:catAx>
        <c:axId val="1234391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8141440"/>
        <c:crosses val="autoZero"/>
        <c:auto val="1"/>
        <c:lblAlgn val="ctr"/>
        <c:lblOffset val="100"/>
        <c:noMultiLvlLbl val="0"/>
      </c:catAx>
      <c:valAx>
        <c:axId val="11814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39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152400</xdr:rowOff>
    </xdr:from>
    <xdr:to>
      <xdr:col>15</xdr:col>
      <xdr:colOff>19050</xdr:colOff>
      <xdr:row>44</xdr:row>
      <xdr:rowOff>19050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254002</xdr:colOff>
      <xdr:row>25</xdr:row>
      <xdr:rowOff>103187</xdr:rowOff>
    </xdr:from>
    <xdr:to>
      <xdr:col>29</xdr:col>
      <xdr:colOff>785813</xdr:colOff>
      <xdr:row>42</xdr:row>
      <xdr:rowOff>492125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595438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/>
        <xdr:cNvSpPr txBox="1"/>
      </xdr:nvSpPr>
      <xdr:spPr>
        <a:xfrm>
          <a:off x="1605643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/>
        <xdr:cNvSpPr txBox="1"/>
      </xdr:nvSpPr>
      <xdr:spPr>
        <a:xfrm>
          <a:off x="1605643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/>
        <xdr:cNvSpPr txBox="1"/>
      </xdr:nvSpPr>
      <xdr:spPr>
        <a:xfrm>
          <a:off x="1605643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910166</xdr:colOff>
      <xdr:row>100</xdr:row>
      <xdr:rowOff>222249</xdr:rowOff>
    </xdr:from>
    <xdr:to>
      <xdr:col>26</xdr:col>
      <xdr:colOff>296332</xdr:colOff>
      <xdr:row>130</xdr:row>
      <xdr:rowOff>232832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2015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345282</xdr:colOff>
      <xdr:row>31</xdr:row>
      <xdr:rowOff>182164</xdr:rowOff>
    </xdr:from>
    <xdr:to>
      <xdr:col>36</xdr:col>
      <xdr:colOff>535783</xdr:colOff>
      <xdr:row>56</xdr:row>
      <xdr:rowOff>119062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462642</xdr:colOff>
      <xdr:row>48</xdr:row>
      <xdr:rowOff>21813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85856" cy="91658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462642</xdr:colOff>
      <xdr:row>48</xdr:row>
      <xdr:rowOff>28978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85856" cy="91729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2</xdr:row>
      <xdr:rowOff>130969</xdr:rowOff>
    </xdr:from>
    <xdr:to>
      <xdr:col>11</xdr:col>
      <xdr:colOff>130968</xdr:colOff>
      <xdr:row>21</xdr:row>
      <xdr:rowOff>23813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119062</xdr:colOff>
      <xdr:row>22</xdr:row>
      <xdr:rowOff>83344</xdr:rowOff>
    </xdr:from>
    <xdr:to>
      <xdr:col>11</xdr:col>
      <xdr:colOff>142875</xdr:colOff>
      <xdr:row>40</xdr:row>
      <xdr:rowOff>71438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y_syst.mista_vyvoj_p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ilene/STATISTIKY/KRAJE/cas%20rada%20ukazate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&#345;&#237;lohy%20p3a_b_ma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casove%20rady\2015\NEZ2015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UROSTAT_NSA_MNLT_2006_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UROSTAT_NSA_MN_2005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EUROSTAT_NSA_MNEA_2006_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EUROSTAT_NSA_MN25_2006_20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Hromadn&#233;%20propou&#353;t&#283;n&#237;%20a%20ni&#382;&#353;&#237;%20mzdy\HROMADN&#201;%20PROPOU&#352;T&#282;N&#205;\HP_1215\Hrom_prop_12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_vývoj"/>
    </sheetNames>
    <sheetDataSet>
      <sheetData sheetId="0">
        <row r="46">
          <cell r="B46" t="str">
            <v>duben 2011</v>
          </cell>
          <cell r="C46" t="str">
            <v>květen 2011</v>
          </cell>
          <cell r="D46" t="str">
            <v>červen 2011</v>
          </cell>
          <cell r="E46" t="str">
            <v>září 2011</v>
          </cell>
          <cell r="F46" t="str">
            <v>leden 2012</v>
          </cell>
          <cell r="G46" t="str">
            <v>duben 2012</v>
          </cell>
          <cell r="H46" t="str">
            <v>leden 2013</v>
          </cell>
          <cell r="I46" t="str">
            <v>březen 2013</v>
          </cell>
          <cell r="J46" t="str">
            <v>duben 2013</v>
          </cell>
          <cell r="K46" t="str">
            <v>červen 2013</v>
          </cell>
          <cell r="L46" t="str">
            <v>srpen 2013</v>
          </cell>
          <cell r="M46" t="str">
            <v>září 2013</v>
          </cell>
          <cell r="N46" t="str">
            <v>říjen 2013</v>
          </cell>
          <cell r="O46" t="str">
            <v>leden 2014</v>
          </cell>
          <cell r="P46" t="str">
            <v>červenec 2014</v>
          </cell>
          <cell r="Q46" t="str">
            <v>leden 2015</v>
          </cell>
          <cell r="R46" t="str">
            <v>duben 2015</v>
          </cell>
          <cell r="S46" t="str">
            <v>duben 2015</v>
          </cell>
          <cell r="T46" t="str">
            <v>leden 2016</v>
          </cell>
        </row>
        <row r="47">
          <cell r="B47">
            <v>8136</v>
          </cell>
          <cell r="C47">
            <v>7136</v>
          </cell>
          <cell r="D47">
            <v>6951</v>
          </cell>
          <cell r="E47">
            <v>6237</v>
          </cell>
          <cell r="F47">
            <v>8190</v>
          </cell>
          <cell r="G47">
            <v>8329</v>
          </cell>
          <cell r="H47">
            <v>8382</v>
          </cell>
          <cell r="I47">
            <v>8472</v>
          </cell>
          <cell r="J47">
            <v>8532</v>
          </cell>
          <cell r="K47">
            <v>8676</v>
          </cell>
          <cell r="L47">
            <v>8692</v>
          </cell>
          <cell r="M47">
            <v>9011</v>
          </cell>
          <cell r="N47">
            <v>9020</v>
          </cell>
          <cell r="O47">
            <v>9407</v>
          </cell>
          <cell r="P47">
            <v>10007</v>
          </cell>
          <cell r="Q47">
            <v>9937</v>
          </cell>
          <cell r="R47">
            <v>9927</v>
          </cell>
          <cell r="S47">
            <v>10227</v>
          </cell>
          <cell r="T47">
            <v>10408</v>
          </cell>
        </row>
        <row r="48">
          <cell r="B48">
            <v>8136</v>
          </cell>
          <cell r="C48">
            <v>8136</v>
          </cell>
          <cell r="D48">
            <v>8136</v>
          </cell>
          <cell r="E48">
            <v>8136</v>
          </cell>
          <cell r="F48">
            <v>11778</v>
          </cell>
          <cell r="G48">
            <v>11778</v>
          </cell>
          <cell r="H48">
            <v>11778</v>
          </cell>
          <cell r="I48">
            <v>11778</v>
          </cell>
          <cell r="J48">
            <v>11778</v>
          </cell>
          <cell r="K48">
            <v>11778</v>
          </cell>
          <cell r="L48">
            <v>11778</v>
          </cell>
          <cell r="M48">
            <v>11778</v>
          </cell>
          <cell r="N48">
            <v>11778</v>
          </cell>
          <cell r="O48">
            <v>11778</v>
          </cell>
          <cell r="P48">
            <v>11778</v>
          </cell>
          <cell r="Q48">
            <v>11778</v>
          </cell>
          <cell r="R48">
            <v>11778</v>
          </cell>
          <cell r="S48">
            <v>11778</v>
          </cell>
          <cell r="T48">
            <v>11778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OZP"/>
      <sheetName val="ZPS"/>
      <sheetName val="ABS"/>
      <sheetName val="uchazprisp"/>
      <sheetName val="nově hlášení"/>
      <sheetName val="vyřazeni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  <sheetName val="List1"/>
    </sheetNames>
    <sheetDataSet>
      <sheetData sheetId="0"/>
      <sheetData sheetId="1"/>
      <sheetData sheetId="2">
        <row r="37">
          <cell r="IH37">
            <v>2011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2012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2013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2014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2015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3a"/>
      <sheetName val="p3b"/>
      <sheetName val="mapa 0315"/>
      <sheetName val="mapa1215"/>
    </sheetNames>
    <sheetDataSet>
      <sheetData sheetId="0">
        <row r="39">
          <cell r="Z39">
            <v>561.43712500000004</v>
          </cell>
          <cell r="AA39">
            <v>478.87524999999999</v>
          </cell>
        </row>
        <row r="59">
          <cell r="Z59">
            <v>115.90820833333333</v>
          </cell>
          <cell r="AA59">
            <v>101.78908333333332</v>
          </cell>
        </row>
        <row r="79">
          <cell r="Z79">
            <v>280.364375</v>
          </cell>
          <cell r="AA79">
            <v>244.70029166666666</v>
          </cell>
        </row>
        <row r="98">
          <cell r="Z98">
            <v>48.681874999999998</v>
          </cell>
          <cell r="AA98">
            <v>90.338750000000005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15OK"/>
      <sheetName val="rozdrok-15"/>
      <sheetName val="rozdmes-15"/>
      <sheetName val="NEZ14OK"/>
      <sheetName val="rozdrok-14"/>
      <sheetName val="rozdmes-14"/>
      <sheetName val="NEZ14OK-MUZI"/>
      <sheetName val="rozdrok-14MUZI"/>
      <sheetName val="NEZ13OK"/>
      <sheetName val="rozdrok-13"/>
      <sheetName val="rozdmes-13"/>
      <sheetName val="NEZ13OK-MUZI"/>
      <sheetName val="rozdrok-13MUZI "/>
      <sheetName val="NEZ12OK "/>
      <sheetName val="rozdrok-12"/>
      <sheetName val="rozdmes-12"/>
      <sheetName val="NEZ12OK-MUZI"/>
      <sheetName val="rozdrok-12 MUZI"/>
      <sheetName val="NEZ11OK"/>
      <sheetName val="rozdrok-11"/>
      <sheetName val="rozdmes-11"/>
      <sheetName val="NEZ11OK-MUZI"/>
      <sheetName val="rozdrok-11 MUZI"/>
      <sheetName val="NEZ10OK"/>
      <sheetName val="rozdrok-10"/>
      <sheetName val="rozdmes-10"/>
      <sheetName val="NEZ10OK-MUZI"/>
      <sheetName val="rozdrok-10 MUZI"/>
      <sheetName val="NEZ09OK"/>
      <sheetName val="rozdrok-09"/>
      <sheetName val="rozdmes-09"/>
      <sheetName val="NEZ09OK-MUZI"/>
      <sheetName val="rozdrok-09 MUZI"/>
      <sheetName val="NEZ08OK"/>
      <sheetName val="NEZ08OK-MUZI"/>
      <sheetName val="rozdrok-08"/>
      <sheetName val="rozdmes-08"/>
      <sheetName val="NEZ07OK"/>
      <sheetName val="NEZ07OK- MUZI"/>
      <sheetName val="rozdrok-07"/>
      <sheetName val="rozdmes-07"/>
      <sheetName val="rozdmes-07 (2)"/>
      <sheetName val="NEZ06OK"/>
      <sheetName val="NEZ06OK- MUZI"/>
      <sheetName val="rozdrok-06"/>
      <sheetName val="rozdmes-06"/>
      <sheetName val="NEZ05OK"/>
      <sheetName val="NEZ05OK- MUZI"/>
      <sheetName val="rozdrok-05"/>
      <sheetName val="rozdmes-05"/>
      <sheetName val="NEZ04OK"/>
      <sheetName val="NEZ04OK- MUZI"/>
    </sheetNames>
    <sheetDataSet>
      <sheetData sheetId="0">
        <row r="39">
          <cell r="FH39">
            <v>5.3008841720745528</v>
          </cell>
        </row>
        <row r="88">
          <cell r="F88">
            <v>50.162583333333338</v>
          </cell>
          <cell r="H88">
            <v>57.562249999999999</v>
          </cell>
          <cell r="J88">
            <v>10.66625</v>
          </cell>
          <cell r="M88">
            <v>38.863666666666667</v>
          </cell>
        </row>
      </sheetData>
      <sheetData sheetId="1"/>
      <sheetData sheetId="2"/>
      <sheetData sheetId="3">
        <row r="39">
          <cell r="FH39">
            <v>11.532775288544247</v>
          </cell>
        </row>
        <row r="88">
          <cell r="F88">
            <v>53.613250000000001</v>
          </cell>
          <cell r="H88">
            <v>58.189833333333333</v>
          </cell>
          <cell r="J88">
            <v>7.0713333333333335</v>
          </cell>
          <cell r="M88">
            <v>38.622083333333336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0">
          <cell r="B10" t="str">
            <v>2006</v>
          </cell>
          <cell r="C10" t="str">
            <v>2007</v>
          </cell>
          <cell r="D10" t="str">
            <v>2008</v>
          </cell>
          <cell r="E10" t="str">
            <v>2009</v>
          </cell>
          <cell r="F10" t="str">
            <v>2010</v>
          </cell>
          <cell r="G10" t="str">
            <v>2011</v>
          </cell>
          <cell r="H10" t="str">
            <v>2012</v>
          </cell>
          <cell r="I10" t="str">
            <v>2013</v>
          </cell>
          <cell r="J10" t="str">
            <v>2014</v>
          </cell>
        </row>
        <row r="11">
          <cell r="A11" t="str">
            <v>European Union (28 countries)</v>
          </cell>
          <cell r="B11">
            <v>3.7</v>
          </cell>
          <cell r="C11">
            <v>3.1</v>
          </cell>
          <cell r="D11">
            <v>2.6</v>
          </cell>
          <cell r="E11">
            <v>3</v>
          </cell>
          <cell r="F11">
            <v>3.8</v>
          </cell>
          <cell r="G11">
            <v>4.0999999999999996</v>
          </cell>
          <cell r="H11">
            <v>4.7</v>
          </cell>
          <cell r="I11">
            <v>5.0999999999999996</v>
          </cell>
          <cell r="J11">
            <v>5.0999999999999996</v>
          </cell>
        </row>
        <row r="19">
          <cell r="A19" t="str">
            <v>Czech Republic</v>
          </cell>
          <cell r="B19">
            <v>3.9</v>
          </cell>
          <cell r="C19">
            <v>2.8</v>
          </cell>
          <cell r="D19">
            <v>2.2000000000000002</v>
          </cell>
          <cell r="E19">
            <v>2</v>
          </cell>
          <cell r="F19">
            <v>3</v>
          </cell>
          <cell r="G19">
            <v>2.7</v>
          </cell>
          <cell r="H19">
            <v>3</v>
          </cell>
          <cell r="I19">
            <v>3</v>
          </cell>
          <cell r="J19">
            <v>2.7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1">
          <cell r="B11" t="str">
            <v>2006</v>
          </cell>
          <cell r="C11" t="str">
            <v>2007</v>
          </cell>
          <cell r="D11" t="str">
            <v>2008</v>
          </cell>
          <cell r="E11" t="str">
            <v>2009</v>
          </cell>
          <cell r="F11" t="str">
            <v>2010</v>
          </cell>
          <cell r="G11" t="str">
            <v>2011</v>
          </cell>
          <cell r="H11" t="str">
            <v>2012</v>
          </cell>
          <cell r="I11" t="str">
            <v>2013</v>
          </cell>
          <cell r="J11" t="str">
            <v>2014</v>
          </cell>
          <cell r="K11" t="str">
            <v>2015</v>
          </cell>
        </row>
        <row r="12">
          <cell r="A12" t="str">
            <v>European Union (28 countries)</v>
          </cell>
          <cell r="B12">
            <v>8.1999999999999993</v>
          </cell>
          <cell r="C12">
            <v>7.2</v>
          </cell>
          <cell r="D12">
            <v>7</v>
          </cell>
          <cell r="E12">
            <v>9</v>
          </cell>
          <cell r="F12">
            <v>9.6</v>
          </cell>
          <cell r="G12">
            <v>9.6999999999999993</v>
          </cell>
          <cell r="H12">
            <v>10.5</v>
          </cell>
          <cell r="I12">
            <v>10.9</v>
          </cell>
          <cell r="J12">
            <v>10.199999999999999</v>
          </cell>
          <cell r="K12">
            <v>9.4</v>
          </cell>
        </row>
        <row r="26">
          <cell r="A26" t="str">
            <v>Czech Republic</v>
          </cell>
          <cell r="B26">
            <v>7.1</v>
          </cell>
          <cell r="C26">
            <v>5.3</v>
          </cell>
          <cell r="D26">
            <v>4.4000000000000004</v>
          </cell>
          <cell r="E26">
            <v>6.7</v>
          </cell>
          <cell r="F26">
            <v>7.3</v>
          </cell>
          <cell r="G26">
            <v>6.7</v>
          </cell>
          <cell r="H26">
            <v>7</v>
          </cell>
          <cell r="I26">
            <v>7</v>
          </cell>
          <cell r="J26">
            <v>6.1</v>
          </cell>
          <cell r="K26">
            <v>5.0999999999999996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61">
          <cell r="B61" t="str">
            <v>2006</v>
          </cell>
          <cell r="C61" t="str">
            <v>2007</v>
          </cell>
          <cell r="D61" t="str">
            <v>2008</v>
          </cell>
          <cell r="E61" t="str">
            <v>2009</v>
          </cell>
          <cell r="F61" t="str">
            <v>2010</v>
          </cell>
          <cell r="G61" t="str">
            <v>2011</v>
          </cell>
          <cell r="H61" t="str">
            <v>2012</v>
          </cell>
          <cell r="I61" t="str">
            <v>2013</v>
          </cell>
          <cell r="J61" t="str">
            <v>2014</v>
          </cell>
        </row>
        <row r="62">
          <cell r="A62" t="str">
            <v>European Union (28 countries)</v>
          </cell>
          <cell r="B62">
            <v>11.4</v>
          </cell>
          <cell r="C62">
            <v>10.6</v>
          </cell>
          <cell r="D62">
            <v>11.2</v>
          </cell>
          <cell r="E62">
            <v>14.4</v>
          </cell>
          <cell r="F62">
            <v>15.6</v>
          </cell>
          <cell r="G62">
            <v>16.2</v>
          </cell>
          <cell r="H62">
            <v>18.2</v>
          </cell>
          <cell r="I62">
            <v>19.2</v>
          </cell>
          <cell r="J62">
            <v>18.5</v>
          </cell>
        </row>
        <row r="70">
          <cell r="A70" t="str">
            <v>Czech Republic</v>
          </cell>
          <cell r="B70">
            <v>24.5</v>
          </cell>
          <cell r="C70">
            <v>20.100000000000001</v>
          </cell>
          <cell r="D70">
            <v>19.100000000000001</v>
          </cell>
          <cell r="E70">
            <v>24.1</v>
          </cell>
          <cell r="F70">
            <v>25</v>
          </cell>
          <cell r="G70">
            <v>24.3</v>
          </cell>
          <cell r="H70">
            <v>28.5</v>
          </cell>
          <cell r="I70">
            <v>25.6</v>
          </cell>
          <cell r="J70">
            <v>22.1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1">
          <cell r="B11" t="str">
            <v>2006</v>
          </cell>
          <cell r="C11" t="str">
            <v>2007</v>
          </cell>
          <cell r="D11" t="str">
            <v>2008</v>
          </cell>
          <cell r="E11" t="str">
            <v>2009</v>
          </cell>
          <cell r="F11" t="str">
            <v>2010</v>
          </cell>
          <cell r="G11" t="str">
            <v>2011</v>
          </cell>
          <cell r="H11" t="str">
            <v>2012</v>
          </cell>
          <cell r="I11" t="str">
            <v>2013</v>
          </cell>
          <cell r="J11" t="str">
            <v>2014</v>
          </cell>
          <cell r="K11" t="str">
            <v>2015</v>
          </cell>
        </row>
        <row r="174">
          <cell r="A174" t="str">
            <v>European Union (28 countries)</v>
          </cell>
          <cell r="B174">
            <v>17.7</v>
          </cell>
          <cell r="C174">
            <v>15.9</v>
          </cell>
          <cell r="D174">
            <v>15.9</v>
          </cell>
          <cell r="E174">
            <v>20.3</v>
          </cell>
          <cell r="F174">
            <v>21.4</v>
          </cell>
          <cell r="G174">
            <v>21.7</v>
          </cell>
          <cell r="H174">
            <v>23.3</v>
          </cell>
          <cell r="I174">
            <v>23.7</v>
          </cell>
          <cell r="J174">
            <v>22.2</v>
          </cell>
          <cell r="K174">
            <v>20.399999999999999</v>
          </cell>
        </row>
        <row r="188">
          <cell r="A188" t="str">
            <v>Czech Republic</v>
          </cell>
          <cell r="B188">
            <v>17.5</v>
          </cell>
          <cell r="C188">
            <v>10.7</v>
          </cell>
          <cell r="D188">
            <v>9.9</v>
          </cell>
          <cell r="E188">
            <v>16.600000000000001</v>
          </cell>
          <cell r="F188">
            <v>18.3</v>
          </cell>
          <cell r="G188">
            <v>18.100000000000001</v>
          </cell>
          <cell r="H188">
            <v>19.5</v>
          </cell>
          <cell r="I188">
            <v>18.899999999999999</v>
          </cell>
          <cell r="J188">
            <v>15.9</v>
          </cell>
          <cell r="K188">
            <v>12.6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HP"/>
    </sheetNames>
    <sheetDataSet>
      <sheetData sheetId="0">
        <row r="3">
          <cell r="A3" t="str">
            <v xml:space="preserve"> leden 2013</v>
          </cell>
          <cell r="B3">
            <v>28</v>
          </cell>
          <cell r="C3">
            <v>1677</v>
          </cell>
        </row>
        <row r="4">
          <cell r="A4" t="str">
            <v xml:space="preserve">únor </v>
          </cell>
          <cell r="B4">
            <v>44</v>
          </cell>
          <cell r="C4">
            <v>1160</v>
          </cell>
        </row>
        <row r="5">
          <cell r="A5" t="str">
            <v xml:space="preserve">březen </v>
          </cell>
          <cell r="B5">
            <v>43</v>
          </cell>
          <cell r="C5">
            <v>1939</v>
          </cell>
        </row>
        <row r="6">
          <cell r="A6" t="str">
            <v xml:space="preserve">duben </v>
          </cell>
          <cell r="B6">
            <v>28</v>
          </cell>
          <cell r="C6">
            <v>993</v>
          </cell>
        </row>
        <row r="7">
          <cell r="A7" t="str">
            <v>květen</v>
          </cell>
          <cell r="B7">
            <v>47</v>
          </cell>
          <cell r="C7">
            <v>1470</v>
          </cell>
        </row>
        <row r="8">
          <cell r="A8" t="str">
            <v xml:space="preserve">červen </v>
          </cell>
          <cell r="B8">
            <v>23</v>
          </cell>
          <cell r="C8">
            <v>1534</v>
          </cell>
        </row>
        <row r="9">
          <cell r="A9" t="str">
            <v>červenec</v>
          </cell>
          <cell r="B9">
            <v>15</v>
          </cell>
          <cell r="C9">
            <v>2014</v>
          </cell>
        </row>
        <row r="10">
          <cell r="A10" t="str">
            <v>srpen</v>
          </cell>
          <cell r="B10">
            <v>21</v>
          </cell>
          <cell r="C10">
            <v>1003</v>
          </cell>
        </row>
        <row r="11">
          <cell r="A11" t="str">
            <v>září</v>
          </cell>
          <cell r="B11">
            <v>30</v>
          </cell>
          <cell r="C11">
            <v>1713</v>
          </cell>
        </row>
        <row r="12">
          <cell r="A12" t="str">
            <v xml:space="preserve">říjen </v>
          </cell>
          <cell r="B12">
            <v>28</v>
          </cell>
          <cell r="C12">
            <v>1873</v>
          </cell>
        </row>
        <row r="13">
          <cell r="A13" t="str">
            <v xml:space="preserve">listopad </v>
          </cell>
          <cell r="B13">
            <v>18</v>
          </cell>
          <cell r="C13">
            <v>1212</v>
          </cell>
        </row>
        <row r="14">
          <cell r="A14" t="str">
            <v xml:space="preserve">prosinec </v>
          </cell>
          <cell r="B14">
            <v>15</v>
          </cell>
          <cell r="C14">
            <v>901</v>
          </cell>
        </row>
        <row r="15">
          <cell r="A15" t="str">
            <v xml:space="preserve"> leden 2014</v>
          </cell>
          <cell r="B15">
            <v>17</v>
          </cell>
          <cell r="C15">
            <v>1653</v>
          </cell>
        </row>
        <row r="16">
          <cell r="A16" t="str">
            <v xml:space="preserve">únor </v>
          </cell>
          <cell r="B16">
            <v>13</v>
          </cell>
          <cell r="C16">
            <v>593</v>
          </cell>
        </row>
        <row r="17">
          <cell r="A17" t="str">
            <v>březen</v>
          </cell>
          <cell r="B17">
            <v>24</v>
          </cell>
          <cell r="C17">
            <v>772</v>
          </cell>
        </row>
        <row r="18">
          <cell r="A18" t="str">
            <v xml:space="preserve">duben </v>
          </cell>
          <cell r="B18">
            <v>24</v>
          </cell>
          <cell r="C18">
            <v>1146</v>
          </cell>
        </row>
        <row r="19">
          <cell r="A19" t="str">
            <v>květen</v>
          </cell>
          <cell r="B19">
            <v>9</v>
          </cell>
          <cell r="C19">
            <v>511</v>
          </cell>
        </row>
        <row r="20">
          <cell r="A20" t="str">
            <v>červen</v>
          </cell>
          <cell r="B20">
            <v>13</v>
          </cell>
          <cell r="C20">
            <v>444</v>
          </cell>
        </row>
        <row r="21">
          <cell r="A21" t="str">
            <v>červenec</v>
          </cell>
          <cell r="B21">
            <v>9</v>
          </cell>
          <cell r="C21">
            <v>458</v>
          </cell>
        </row>
        <row r="22">
          <cell r="A22" t="str">
            <v>srpen</v>
          </cell>
          <cell r="B22">
            <v>16</v>
          </cell>
          <cell r="C22">
            <v>834</v>
          </cell>
        </row>
        <row r="23">
          <cell r="A23" t="str">
            <v>září</v>
          </cell>
          <cell r="B23">
            <v>20</v>
          </cell>
          <cell r="C23">
            <v>813</v>
          </cell>
        </row>
        <row r="24">
          <cell r="A24" t="str">
            <v xml:space="preserve">říjen </v>
          </cell>
          <cell r="B24">
            <v>8</v>
          </cell>
          <cell r="C24">
            <v>602</v>
          </cell>
        </row>
        <row r="25">
          <cell r="A25" t="str">
            <v>listopad</v>
          </cell>
          <cell r="B25">
            <v>28</v>
          </cell>
          <cell r="C25">
            <v>1251</v>
          </cell>
        </row>
        <row r="26">
          <cell r="A26" t="str">
            <v xml:space="preserve">prosinec </v>
          </cell>
          <cell r="B26">
            <v>26</v>
          </cell>
          <cell r="C26">
            <v>877</v>
          </cell>
        </row>
        <row r="27">
          <cell r="A27">
            <v>42005</v>
          </cell>
          <cell r="B27">
            <v>11</v>
          </cell>
          <cell r="C27">
            <v>296</v>
          </cell>
        </row>
        <row r="28">
          <cell r="A28" t="str">
            <v>únor</v>
          </cell>
          <cell r="B28">
            <v>6</v>
          </cell>
          <cell r="C28">
            <v>542</v>
          </cell>
        </row>
        <row r="29">
          <cell r="A29" t="str">
            <v>březen</v>
          </cell>
          <cell r="B29">
            <v>14</v>
          </cell>
          <cell r="C29">
            <v>407</v>
          </cell>
        </row>
        <row r="30">
          <cell r="A30" t="str">
            <v>duben</v>
          </cell>
          <cell r="B30">
            <v>14</v>
          </cell>
          <cell r="C30">
            <v>660</v>
          </cell>
        </row>
        <row r="31">
          <cell r="A31" t="str">
            <v>květen</v>
          </cell>
          <cell r="B31">
            <v>8</v>
          </cell>
          <cell r="C31">
            <v>261</v>
          </cell>
        </row>
        <row r="32">
          <cell r="A32" t="str">
            <v>červen</v>
          </cell>
          <cell r="B32">
            <v>9</v>
          </cell>
          <cell r="C32">
            <v>522</v>
          </cell>
        </row>
        <row r="33">
          <cell r="A33" t="str">
            <v>červenec</v>
          </cell>
          <cell r="B33">
            <v>5</v>
          </cell>
          <cell r="C33">
            <v>266</v>
          </cell>
        </row>
        <row r="34">
          <cell r="A34" t="str">
            <v>srpen</v>
          </cell>
          <cell r="B34">
            <v>5</v>
          </cell>
          <cell r="C34">
            <v>212</v>
          </cell>
        </row>
        <row r="35">
          <cell r="A35" t="str">
            <v>září</v>
          </cell>
          <cell r="B35">
            <v>11</v>
          </cell>
          <cell r="C35">
            <v>527</v>
          </cell>
        </row>
        <row r="36">
          <cell r="A36" t="str">
            <v xml:space="preserve">říjen </v>
          </cell>
          <cell r="B36">
            <v>15</v>
          </cell>
          <cell r="C36">
            <v>380</v>
          </cell>
        </row>
        <row r="37">
          <cell r="A37" t="str">
            <v>listopad</v>
          </cell>
          <cell r="B37">
            <v>20</v>
          </cell>
          <cell r="C37">
            <v>407</v>
          </cell>
        </row>
        <row r="38">
          <cell r="A38" t="str">
            <v>prosinec</v>
          </cell>
          <cell r="B38">
            <v>8</v>
          </cell>
          <cell r="C38">
            <v>229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29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5.5703125" customWidth="1"/>
    <col min="2" max="2" width="86" customWidth="1"/>
  </cols>
  <sheetData>
    <row r="1" spans="1:2" ht="30" customHeight="1">
      <c r="A1" s="631" t="s">
        <v>110</v>
      </c>
      <c r="B1" s="631"/>
    </row>
    <row r="2" spans="1:2" ht="22.5" customHeight="1">
      <c r="A2" s="49" t="s">
        <v>104</v>
      </c>
      <c r="B2" s="49" t="s">
        <v>201</v>
      </c>
    </row>
    <row r="3" spans="1:2" ht="22.5" customHeight="1">
      <c r="A3" s="49" t="s">
        <v>105</v>
      </c>
      <c r="B3" s="49" t="s">
        <v>549</v>
      </c>
    </row>
    <row r="4" spans="1:2" ht="22.5" customHeight="1">
      <c r="A4" s="49" t="s">
        <v>107</v>
      </c>
      <c r="B4" s="49" t="s">
        <v>198</v>
      </c>
    </row>
    <row r="5" spans="1:2" ht="22.5" customHeight="1">
      <c r="A5" s="49" t="s">
        <v>106</v>
      </c>
      <c r="B5" s="49" t="s">
        <v>199</v>
      </c>
    </row>
    <row r="6" spans="1:2" ht="22.5" customHeight="1">
      <c r="A6" s="49" t="s">
        <v>202</v>
      </c>
      <c r="B6" s="49" t="s">
        <v>203</v>
      </c>
    </row>
    <row r="7" spans="1:2" ht="22.5" customHeight="1">
      <c r="A7" s="49" t="s">
        <v>204</v>
      </c>
      <c r="B7" s="49" t="s">
        <v>215</v>
      </c>
    </row>
    <row r="8" spans="1:2" ht="22.5" customHeight="1">
      <c r="A8" s="49" t="s">
        <v>213</v>
      </c>
      <c r="B8" s="49" t="s">
        <v>473</v>
      </c>
    </row>
    <row r="9" spans="1:2" ht="22.5" customHeight="1">
      <c r="A9" s="49" t="s">
        <v>214</v>
      </c>
      <c r="B9" s="49" t="s">
        <v>474</v>
      </c>
    </row>
    <row r="10" spans="1:2" ht="22.5" customHeight="1">
      <c r="A10" s="49" t="s">
        <v>475</v>
      </c>
      <c r="B10" s="49" t="s">
        <v>550</v>
      </c>
    </row>
    <row r="11" spans="1:2" ht="22.5" customHeight="1">
      <c r="A11" s="49" t="s">
        <v>476</v>
      </c>
      <c r="B11" s="49" t="s">
        <v>551</v>
      </c>
    </row>
    <row r="12" spans="1:2" ht="22.5" customHeight="1">
      <c r="A12" s="49" t="s">
        <v>477</v>
      </c>
      <c r="B12" s="49" t="s">
        <v>480</v>
      </c>
    </row>
    <row r="13" spans="1:2" ht="22.5" customHeight="1">
      <c r="A13" s="49" t="s">
        <v>478</v>
      </c>
      <c r="B13" s="49" t="s">
        <v>552</v>
      </c>
    </row>
    <row r="14" spans="1:2" ht="22.5" customHeight="1">
      <c r="A14" s="49" t="s">
        <v>479</v>
      </c>
      <c r="B14" s="49" t="s">
        <v>200</v>
      </c>
    </row>
    <row r="15" spans="1:2" ht="22.5" customHeight="1">
      <c r="A15" s="49" t="s">
        <v>481</v>
      </c>
      <c r="B15" s="49" t="s">
        <v>553</v>
      </c>
    </row>
    <row r="16" spans="1:2" ht="22.5" customHeight="1">
      <c r="A16" s="49" t="s">
        <v>482</v>
      </c>
      <c r="B16" s="49" t="s">
        <v>554</v>
      </c>
    </row>
    <row r="17" spans="1:2" ht="22.5" customHeight="1">
      <c r="A17" s="49" t="s">
        <v>108</v>
      </c>
      <c r="B17" s="49" t="s">
        <v>483</v>
      </c>
    </row>
    <row r="18" spans="1:2" ht="22.5" customHeight="1">
      <c r="A18" s="49" t="s">
        <v>109</v>
      </c>
      <c r="B18" s="49" t="s">
        <v>555</v>
      </c>
    </row>
    <row r="19" spans="1:2" ht="22.5" customHeight="1">
      <c r="A19" s="49" t="s">
        <v>484</v>
      </c>
      <c r="B19" s="49" t="s">
        <v>604</v>
      </c>
    </row>
    <row r="20" spans="1:2" ht="22.5" customHeight="1">
      <c r="A20" s="49" t="s">
        <v>548</v>
      </c>
      <c r="B20" s="49" t="s">
        <v>599</v>
      </c>
    </row>
    <row r="21" spans="1:2" ht="22.5" customHeight="1">
      <c r="A21" s="49" t="s">
        <v>600</v>
      </c>
      <c r="B21" s="49" t="s">
        <v>602</v>
      </c>
    </row>
    <row r="22" spans="1:2" ht="22.5" customHeight="1">
      <c r="A22" s="49" t="s">
        <v>485</v>
      </c>
      <c r="B22" s="49" t="s">
        <v>603</v>
      </c>
    </row>
    <row r="23" spans="1:2" ht="22.5" customHeight="1">
      <c r="A23" s="49" t="s">
        <v>605</v>
      </c>
      <c r="B23" s="49" t="s">
        <v>556</v>
      </c>
    </row>
    <row r="24" spans="1:2" ht="22.5" customHeight="1">
      <c r="A24" s="49" t="s">
        <v>606</v>
      </c>
      <c r="B24" s="49" t="s">
        <v>557</v>
      </c>
    </row>
    <row r="25" spans="1:2" ht="22.5" customHeight="1">
      <c r="A25" s="49" t="s">
        <v>607</v>
      </c>
      <c r="B25" s="49" t="s">
        <v>558</v>
      </c>
    </row>
    <row r="26" spans="1:2" ht="23.25" customHeight="1">
      <c r="A26" s="49" t="s">
        <v>608</v>
      </c>
      <c r="B26" s="49" t="s">
        <v>559</v>
      </c>
    </row>
    <row r="27" spans="1:2" ht="24.75" customHeight="1">
      <c r="A27" s="49" t="s">
        <v>609</v>
      </c>
      <c r="B27" s="49" t="s">
        <v>560</v>
      </c>
    </row>
    <row r="28" spans="1:2" ht="23.25" customHeight="1">
      <c r="A28" s="49" t="s">
        <v>547</v>
      </c>
      <c r="B28" s="49" t="s">
        <v>531</v>
      </c>
    </row>
    <row r="29" spans="1:2" ht="23.25" customHeight="1">
      <c r="A29" s="49" t="s">
        <v>601</v>
      </c>
      <c r="B29" s="273" t="s">
        <v>561</v>
      </c>
    </row>
  </sheetData>
  <mergeCells count="1">
    <mergeCell ref="A1:B1"/>
  </mergeCells>
  <pageMargins left="0.7" right="0.7" top="0.78740157499999996" bottom="0.78740157499999996" header="0.3" footer="0.3"/>
  <pageSetup paperSize="9" scale="86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"/>
  <sheetViews>
    <sheetView view="pageBreakPreview" zoomScale="80" zoomScaleNormal="80" zoomScaleSheetLayoutView="80" workbookViewId="0">
      <selection sqref="A1:P1"/>
    </sheetView>
  </sheetViews>
  <sheetFormatPr defaultRowHeight="15"/>
  <cols>
    <col min="8" max="8" width="7.42578125" customWidth="1"/>
    <col min="16" max="16" width="5" customWidth="1"/>
  </cols>
  <sheetData>
    <row r="1" spans="1:16" ht="18.75">
      <c r="A1" s="673" t="s">
        <v>205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</row>
    <row r="2" spans="1:16" ht="18.75">
      <c r="A2" s="516"/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</row>
    <row r="34" spans="1:1" ht="15.75">
      <c r="A34" s="48" t="s">
        <v>206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8"/>
  <sheetViews>
    <sheetView view="pageBreakPreview" zoomScale="70" zoomScaleNormal="80" zoomScaleSheetLayoutView="70" workbookViewId="0">
      <selection sqref="A1:D1"/>
    </sheetView>
  </sheetViews>
  <sheetFormatPr defaultRowHeight="15"/>
  <cols>
    <col min="2" max="2" width="14.42578125" customWidth="1"/>
    <col min="3" max="4" width="29.7109375" customWidth="1"/>
  </cols>
  <sheetData>
    <row r="1" spans="1:4" ht="49.5" customHeight="1" thickBot="1">
      <c r="A1" s="679" t="s">
        <v>452</v>
      </c>
      <c r="B1" s="680"/>
      <c r="C1" s="680"/>
      <c r="D1" s="681"/>
    </row>
    <row r="2" spans="1:4" ht="69.75" thickBot="1">
      <c r="A2" s="677" t="s">
        <v>471</v>
      </c>
      <c r="B2" s="678"/>
      <c r="C2" s="274" t="s">
        <v>469</v>
      </c>
      <c r="D2" s="275" t="s">
        <v>470</v>
      </c>
    </row>
    <row r="3" spans="1:4" ht="15.75">
      <c r="A3" s="682">
        <v>2013</v>
      </c>
      <c r="B3" s="276" t="s">
        <v>472</v>
      </c>
      <c r="C3" s="267">
        <v>28</v>
      </c>
      <c r="D3" s="268">
        <v>1677</v>
      </c>
    </row>
    <row r="4" spans="1:4" ht="15.75">
      <c r="A4" s="675"/>
      <c r="B4" s="277" t="s">
        <v>453</v>
      </c>
      <c r="C4" s="267">
        <v>44</v>
      </c>
      <c r="D4" s="268">
        <v>1160</v>
      </c>
    </row>
    <row r="5" spans="1:4" ht="15.75">
      <c r="A5" s="675"/>
      <c r="B5" s="277" t="s">
        <v>454</v>
      </c>
      <c r="C5" s="267">
        <v>43</v>
      </c>
      <c r="D5" s="268">
        <v>1939</v>
      </c>
    </row>
    <row r="6" spans="1:4" ht="15.75">
      <c r="A6" s="675"/>
      <c r="B6" s="277" t="s">
        <v>455</v>
      </c>
      <c r="C6" s="267">
        <v>28</v>
      </c>
      <c r="D6" s="268">
        <v>993</v>
      </c>
    </row>
    <row r="7" spans="1:4" ht="15.75">
      <c r="A7" s="675"/>
      <c r="B7" s="277" t="s">
        <v>456</v>
      </c>
      <c r="C7" s="267">
        <v>47</v>
      </c>
      <c r="D7" s="268">
        <v>1470</v>
      </c>
    </row>
    <row r="8" spans="1:4" ht="15.75">
      <c r="A8" s="675"/>
      <c r="B8" s="277" t="s">
        <v>457</v>
      </c>
      <c r="C8" s="267">
        <v>23</v>
      </c>
      <c r="D8" s="268">
        <v>1534</v>
      </c>
    </row>
    <row r="9" spans="1:4" ht="15.75">
      <c r="A9" s="675"/>
      <c r="B9" s="277" t="s">
        <v>458</v>
      </c>
      <c r="C9" s="267">
        <v>15</v>
      </c>
      <c r="D9" s="268">
        <v>2014</v>
      </c>
    </row>
    <row r="10" spans="1:4" ht="15.75">
      <c r="A10" s="675"/>
      <c r="B10" s="277" t="s">
        <v>459</v>
      </c>
      <c r="C10" s="267">
        <v>21</v>
      </c>
      <c r="D10" s="268">
        <v>1003</v>
      </c>
    </row>
    <row r="11" spans="1:4" ht="15.75">
      <c r="A11" s="675"/>
      <c r="B11" s="277" t="s">
        <v>460</v>
      </c>
      <c r="C11" s="267">
        <v>30</v>
      </c>
      <c r="D11" s="268">
        <v>1713</v>
      </c>
    </row>
    <row r="12" spans="1:4" ht="15.75">
      <c r="A12" s="675"/>
      <c r="B12" s="277" t="s">
        <v>461</v>
      </c>
      <c r="C12" s="267">
        <v>28</v>
      </c>
      <c r="D12" s="268">
        <v>1873</v>
      </c>
    </row>
    <row r="13" spans="1:4" ht="15.75">
      <c r="A13" s="675"/>
      <c r="B13" s="277" t="s">
        <v>462</v>
      </c>
      <c r="C13" s="267">
        <v>18</v>
      </c>
      <c r="D13" s="268">
        <v>1212</v>
      </c>
    </row>
    <row r="14" spans="1:4" ht="15.75">
      <c r="A14" s="676"/>
      <c r="B14" s="278" t="s">
        <v>463</v>
      </c>
      <c r="C14" s="269">
        <v>15</v>
      </c>
      <c r="D14" s="270">
        <v>901</v>
      </c>
    </row>
    <row r="15" spans="1:4" ht="15.75">
      <c r="A15" s="674">
        <v>2014</v>
      </c>
      <c r="B15" s="279" t="s">
        <v>472</v>
      </c>
      <c r="C15" s="271">
        <v>17</v>
      </c>
      <c r="D15" s="272">
        <v>1653</v>
      </c>
    </row>
    <row r="16" spans="1:4" ht="15.75">
      <c r="A16" s="675"/>
      <c r="B16" s="277" t="s">
        <v>453</v>
      </c>
      <c r="C16" s="267">
        <v>13</v>
      </c>
      <c r="D16" s="268">
        <v>593</v>
      </c>
    </row>
    <row r="17" spans="1:4" ht="15.75">
      <c r="A17" s="675"/>
      <c r="B17" s="277" t="s">
        <v>464</v>
      </c>
      <c r="C17" s="267">
        <v>24</v>
      </c>
      <c r="D17" s="268">
        <v>772</v>
      </c>
    </row>
    <row r="18" spans="1:4" ht="15.75">
      <c r="A18" s="675"/>
      <c r="B18" s="277" t="s">
        <v>455</v>
      </c>
      <c r="C18" s="267">
        <v>24</v>
      </c>
      <c r="D18" s="268">
        <v>1146</v>
      </c>
    </row>
    <row r="19" spans="1:4" ht="15.75">
      <c r="A19" s="675"/>
      <c r="B19" s="277" t="s">
        <v>456</v>
      </c>
      <c r="C19" s="267">
        <v>9</v>
      </c>
      <c r="D19" s="268">
        <v>511</v>
      </c>
    </row>
    <row r="20" spans="1:4" ht="15.75">
      <c r="A20" s="675"/>
      <c r="B20" s="277" t="s">
        <v>465</v>
      </c>
      <c r="C20" s="267">
        <v>13</v>
      </c>
      <c r="D20" s="268">
        <v>444</v>
      </c>
    </row>
    <row r="21" spans="1:4" ht="15.75">
      <c r="A21" s="675"/>
      <c r="B21" s="277" t="s">
        <v>458</v>
      </c>
      <c r="C21" s="267">
        <v>9</v>
      </c>
      <c r="D21" s="268">
        <v>458</v>
      </c>
    </row>
    <row r="22" spans="1:4" ht="15.75">
      <c r="A22" s="675"/>
      <c r="B22" s="277" t="s">
        <v>459</v>
      </c>
      <c r="C22" s="267">
        <v>16</v>
      </c>
      <c r="D22" s="268">
        <v>834</v>
      </c>
    </row>
    <row r="23" spans="1:4" ht="15.75">
      <c r="A23" s="675"/>
      <c r="B23" s="277" t="s">
        <v>460</v>
      </c>
      <c r="C23" s="267">
        <v>20</v>
      </c>
      <c r="D23" s="268">
        <v>813</v>
      </c>
    </row>
    <row r="24" spans="1:4" ht="15.75">
      <c r="A24" s="675"/>
      <c r="B24" s="277" t="s">
        <v>461</v>
      </c>
      <c r="C24" s="267">
        <v>8</v>
      </c>
      <c r="D24" s="268">
        <v>602</v>
      </c>
    </row>
    <row r="25" spans="1:4" ht="15.75">
      <c r="A25" s="675"/>
      <c r="B25" s="277" t="s">
        <v>466</v>
      </c>
      <c r="C25" s="267">
        <v>28</v>
      </c>
      <c r="D25" s="268">
        <v>1251</v>
      </c>
    </row>
    <row r="26" spans="1:4" ht="15.75">
      <c r="A26" s="676"/>
      <c r="B26" s="278" t="s">
        <v>463</v>
      </c>
      <c r="C26" s="269">
        <v>26</v>
      </c>
      <c r="D26" s="270">
        <v>877</v>
      </c>
    </row>
    <row r="27" spans="1:4" ht="15.75">
      <c r="A27" s="674">
        <v>2015</v>
      </c>
      <c r="B27" s="277" t="s">
        <v>472</v>
      </c>
      <c r="C27" s="298">
        <v>11</v>
      </c>
      <c r="D27" s="297">
        <v>296</v>
      </c>
    </row>
    <row r="28" spans="1:4" ht="15.75">
      <c r="A28" s="675"/>
      <c r="B28" s="277" t="s">
        <v>467</v>
      </c>
      <c r="C28" s="296">
        <v>6</v>
      </c>
      <c r="D28" s="297">
        <v>542</v>
      </c>
    </row>
    <row r="29" spans="1:4" ht="15.75">
      <c r="A29" s="675"/>
      <c r="B29" s="277" t="s">
        <v>464</v>
      </c>
      <c r="C29" s="296">
        <v>14</v>
      </c>
      <c r="D29" s="297">
        <v>407</v>
      </c>
    </row>
    <row r="30" spans="1:4" ht="15.75">
      <c r="A30" s="675"/>
      <c r="B30" s="277" t="s">
        <v>468</v>
      </c>
      <c r="C30" s="296">
        <v>14</v>
      </c>
      <c r="D30" s="297">
        <v>660</v>
      </c>
    </row>
    <row r="31" spans="1:4" ht="15.75">
      <c r="A31" s="675"/>
      <c r="B31" s="277" t="s">
        <v>456</v>
      </c>
      <c r="C31" s="296">
        <v>8</v>
      </c>
      <c r="D31" s="297">
        <v>261</v>
      </c>
    </row>
    <row r="32" spans="1:4" ht="15.75">
      <c r="A32" s="675"/>
      <c r="B32" s="277" t="s">
        <v>465</v>
      </c>
      <c r="C32" s="296">
        <v>9</v>
      </c>
      <c r="D32" s="297">
        <v>522</v>
      </c>
    </row>
    <row r="33" spans="1:4" ht="15.75">
      <c r="A33" s="675"/>
      <c r="B33" s="277" t="s">
        <v>458</v>
      </c>
      <c r="C33" s="296">
        <v>5</v>
      </c>
      <c r="D33" s="297">
        <v>266</v>
      </c>
    </row>
    <row r="34" spans="1:4" ht="15.75">
      <c r="A34" s="675"/>
      <c r="B34" s="277" t="s">
        <v>459</v>
      </c>
      <c r="C34" s="296">
        <v>5</v>
      </c>
      <c r="D34" s="297">
        <v>212</v>
      </c>
    </row>
    <row r="35" spans="1:4" ht="15.75">
      <c r="A35" s="675"/>
      <c r="B35" s="277" t="s">
        <v>460</v>
      </c>
      <c r="C35" s="296">
        <v>11</v>
      </c>
      <c r="D35" s="297">
        <v>527</v>
      </c>
    </row>
    <row r="36" spans="1:4" ht="15.75">
      <c r="A36" s="675"/>
      <c r="B36" s="277" t="s">
        <v>486</v>
      </c>
      <c r="C36" s="296">
        <v>15</v>
      </c>
      <c r="D36" s="297">
        <v>380</v>
      </c>
    </row>
    <row r="37" spans="1:4" ht="15.75">
      <c r="A37" s="675"/>
      <c r="B37" s="277" t="s">
        <v>466</v>
      </c>
      <c r="C37" s="296">
        <v>20</v>
      </c>
      <c r="D37" s="297">
        <v>407</v>
      </c>
    </row>
    <row r="38" spans="1:4" ht="16.5" thickBot="1">
      <c r="A38" s="683"/>
      <c r="B38" s="280" t="s">
        <v>487</v>
      </c>
      <c r="C38" s="296">
        <v>8</v>
      </c>
      <c r="D38" s="297">
        <v>229</v>
      </c>
    </row>
  </sheetData>
  <mergeCells count="5">
    <mergeCell ref="A15:A26"/>
    <mergeCell ref="A2:B2"/>
    <mergeCell ref="A1:D1"/>
    <mergeCell ref="A3:A14"/>
    <mergeCell ref="A27:A38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2"/>
  <sheetViews>
    <sheetView view="pageBreakPreview" zoomScale="70" zoomScaleNormal="100" zoomScaleSheetLayoutView="70" workbookViewId="0">
      <selection activeCell="B2" sqref="B2:J2"/>
    </sheetView>
  </sheetViews>
  <sheetFormatPr defaultRowHeight="15"/>
  <cols>
    <col min="1" max="1" width="5.140625" customWidth="1"/>
  </cols>
  <sheetData>
    <row r="2" spans="2:10" ht="23.25">
      <c r="B2" s="684" t="s">
        <v>488</v>
      </c>
      <c r="C2" s="684"/>
      <c r="D2" s="684"/>
      <c r="E2" s="684"/>
      <c r="F2" s="684"/>
      <c r="G2" s="684"/>
      <c r="H2" s="684"/>
      <c r="I2" s="684"/>
      <c r="J2" s="684"/>
    </row>
  </sheetData>
  <mergeCells count="1">
    <mergeCell ref="B2:J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verticalDpi="0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2"/>
  <sheetViews>
    <sheetView view="pageBreakPreview" zoomScale="80" zoomScaleNormal="90" zoomScaleSheetLayoutView="80" workbookViewId="0">
      <selection sqref="A1:C1"/>
    </sheetView>
  </sheetViews>
  <sheetFormatPr defaultRowHeight="15"/>
  <cols>
    <col min="1" max="3" width="20.5703125" customWidth="1"/>
  </cols>
  <sheetData>
    <row r="1" spans="1:3" ht="53.25" customHeight="1" thickBot="1">
      <c r="A1" s="685" t="s">
        <v>511</v>
      </c>
      <c r="B1" s="686"/>
      <c r="C1" s="686"/>
    </row>
    <row r="2" spans="1:3" ht="41.25" customHeight="1" thickBot="1">
      <c r="A2" s="281" t="s">
        <v>398</v>
      </c>
      <c r="B2" s="282" t="s">
        <v>399</v>
      </c>
      <c r="C2" s="283" t="s">
        <v>400</v>
      </c>
    </row>
    <row r="3" spans="1:3" ht="15.75">
      <c r="A3" s="177" t="s">
        <v>196</v>
      </c>
      <c r="B3" s="215">
        <v>150317</v>
      </c>
      <c r="C3" s="216">
        <v>0.46500000000000002</v>
      </c>
    </row>
    <row r="4" spans="1:3" ht="15.75">
      <c r="A4" s="177" t="s">
        <v>401</v>
      </c>
      <c r="B4" s="217">
        <v>41847</v>
      </c>
      <c r="C4" s="216">
        <v>0.1295</v>
      </c>
    </row>
    <row r="5" spans="1:3" ht="15.75">
      <c r="A5" s="177" t="s">
        <v>193</v>
      </c>
      <c r="B5" s="217">
        <v>24982</v>
      </c>
      <c r="C5" s="216">
        <v>7.7299999999999994E-2</v>
      </c>
    </row>
    <row r="6" spans="1:3" ht="15.75">
      <c r="A6" s="177" t="s">
        <v>190</v>
      </c>
      <c r="B6" s="217">
        <v>22861</v>
      </c>
      <c r="C6" s="216">
        <v>7.0699999999999999E-2</v>
      </c>
    </row>
    <row r="7" spans="1:3" ht="15.75">
      <c r="A7" s="177" t="s">
        <v>194</v>
      </c>
      <c r="B7" s="217">
        <v>19782</v>
      </c>
      <c r="C7" s="216">
        <v>6.1199999999999997E-2</v>
      </c>
    </row>
    <row r="8" spans="1:3" ht="15.75">
      <c r="A8" s="177" t="s">
        <v>402</v>
      </c>
      <c r="B8" s="217">
        <v>6703</v>
      </c>
      <c r="C8" s="216">
        <v>2.07E-2</v>
      </c>
    </row>
    <row r="9" spans="1:3" ht="15.75">
      <c r="A9" s="177" t="s">
        <v>191</v>
      </c>
      <c r="B9" s="217">
        <v>6145</v>
      </c>
      <c r="C9" s="216">
        <v>1.9E-2</v>
      </c>
    </row>
    <row r="10" spans="1:3" ht="15.75">
      <c r="A10" s="177" t="s">
        <v>403</v>
      </c>
      <c r="B10" s="217">
        <v>5098</v>
      </c>
      <c r="C10" s="216">
        <v>1.5800000000000002E-2</v>
      </c>
    </row>
    <row r="11" spans="1:3" ht="15.75">
      <c r="A11" s="177" t="s">
        <v>404</v>
      </c>
      <c r="B11" s="217">
        <v>3742</v>
      </c>
      <c r="C11" s="216">
        <v>1.1599999999999999E-2</v>
      </c>
    </row>
    <row r="12" spans="1:3" ht="16.5" thickBot="1">
      <c r="A12" s="284" t="s">
        <v>405</v>
      </c>
      <c r="B12" s="218">
        <v>3271</v>
      </c>
      <c r="C12" s="219">
        <v>1.01E-2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86" orientation="portrait" horizontalDpi="4294967294" verticalDpi="0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2"/>
  <sheetViews>
    <sheetView view="pageBreakPreview" zoomScale="70" zoomScaleNormal="80" zoomScaleSheetLayoutView="70" workbookViewId="0">
      <selection sqref="A1:L1"/>
    </sheetView>
  </sheetViews>
  <sheetFormatPr defaultRowHeight="15"/>
  <cols>
    <col min="1" max="12" width="13.42578125" customWidth="1"/>
  </cols>
  <sheetData>
    <row r="1" spans="1:12" ht="51" customHeight="1" thickBot="1">
      <c r="A1" s="687" t="s">
        <v>512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9"/>
    </row>
    <row r="2" spans="1:12" ht="95.25" customHeight="1" thickBot="1">
      <c r="A2" s="690" t="s">
        <v>406</v>
      </c>
      <c r="B2" s="691"/>
      <c r="C2" s="690" t="s">
        <v>407</v>
      </c>
      <c r="D2" s="691"/>
      <c r="E2" s="690" t="s">
        <v>408</v>
      </c>
      <c r="F2" s="691"/>
      <c r="G2" s="690" t="s">
        <v>409</v>
      </c>
      <c r="H2" s="691"/>
      <c r="I2" s="690" t="s">
        <v>410</v>
      </c>
      <c r="J2" s="691"/>
      <c r="K2" s="690" t="s">
        <v>411</v>
      </c>
      <c r="L2" s="691"/>
    </row>
    <row r="3" spans="1:12" ht="27" customHeight="1">
      <c r="A3" s="220" t="s">
        <v>196</v>
      </c>
      <c r="B3" s="221">
        <v>150317</v>
      </c>
      <c r="C3" s="222" t="s">
        <v>401</v>
      </c>
      <c r="D3" s="223">
        <v>4702</v>
      </c>
      <c r="E3" s="222" t="s">
        <v>401</v>
      </c>
      <c r="F3" s="221">
        <v>32205</v>
      </c>
      <c r="G3" s="222" t="s">
        <v>401</v>
      </c>
      <c r="H3" s="221">
        <v>4807</v>
      </c>
      <c r="I3" s="222" t="s">
        <v>412</v>
      </c>
      <c r="J3" s="221">
        <v>82</v>
      </c>
      <c r="K3" s="222" t="s">
        <v>401</v>
      </c>
      <c r="L3" s="221">
        <v>71</v>
      </c>
    </row>
    <row r="4" spans="1:12" ht="27" customHeight="1">
      <c r="A4" s="220" t="s">
        <v>193</v>
      </c>
      <c r="B4" s="221">
        <v>24982</v>
      </c>
      <c r="C4" s="222" t="s">
        <v>415</v>
      </c>
      <c r="D4" s="223">
        <v>351</v>
      </c>
      <c r="E4" s="222" t="s">
        <v>412</v>
      </c>
      <c r="F4" s="221">
        <v>5834</v>
      </c>
      <c r="G4" s="222" t="s">
        <v>413</v>
      </c>
      <c r="H4" s="221">
        <v>540</v>
      </c>
      <c r="I4" s="222" t="s">
        <v>401</v>
      </c>
      <c r="J4" s="221">
        <v>62</v>
      </c>
      <c r="K4" s="222" t="s">
        <v>412</v>
      </c>
      <c r="L4" s="221">
        <v>6</v>
      </c>
    </row>
    <row r="5" spans="1:12" ht="27" customHeight="1">
      <c r="A5" s="220" t="s">
        <v>190</v>
      </c>
      <c r="B5" s="221">
        <v>22861</v>
      </c>
      <c r="C5" s="222" t="s">
        <v>412</v>
      </c>
      <c r="D5" s="223">
        <v>341</v>
      </c>
      <c r="E5" s="222" t="s">
        <v>403</v>
      </c>
      <c r="F5" s="221">
        <v>4680</v>
      </c>
      <c r="G5" s="222" t="s">
        <v>412</v>
      </c>
      <c r="H5" s="221">
        <v>440</v>
      </c>
      <c r="I5" s="222" t="s">
        <v>420</v>
      </c>
      <c r="J5" s="221">
        <v>13</v>
      </c>
      <c r="K5" s="222" t="s">
        <v>513</v>
      </c>
      <c r="L5" s="221">
        <v>5</v>
      </c>
    </row>
    <row r="6" spans="1:12" ht="27" customHeight="1">
      <c r="A6" s="220" t="s">
        <v>194</v>
      </c>
      <c r="B6" s="221">
        <v>19782</v>
      </c>
      <c r="C6" s="222" t="s">
        <v>414</v>
      </c>
      <c r="D6" s="223">
        <v>281</v>
      </c>
      <c r="E6" s="222" t="s">
        <v>419</v>
      </c>
      <c r="F6" s="221">
        <v>2045</v>
      </c>
      <c r="G6" s="222" t="s">
        <v>416</v>
      </c>
      <c r="H6" s="221">
        <v>398</v>
      </c>
      <c r="I6" s="222" t="s">
        <v>414</v>
      </c>
      <c r="J6" s="221">
        <v>12</v>
      </c>
      <c r="K6" s="222" t="s">
        <v>420</v>
      </c>
      <c r="L6" s="221">
        <v>4</v>
      </c>
    </row>
    <row r="7" spans="1:12" ht="27" customHeight="1">
      <c r="A7" s="220" t="s">
        <v>191</v>
      </c>
      <c r="B7" s="221">
        <v>6145</v>
      </c>
      <c r="C7" s="222" t="s">
        <v>418</v>
      </c>
      <c r="D7" s="223">
        <v>237</v>
      </c>
      <c r="E7" s="222" t="s">
        <v>413</v>
      </c>
      <c r="F7" s="221">
        <v>1936</v>
      </c>
      <c r="G7" s="222" t="s">
        <v>420</v>
      </c>
      <c r="H7" s="221">
        <v>307</v>
      </c>
      <c r="I7" s="222" t="s">
        <v>417</v>
      </c>
      <c r="J7" s="221">
        <v>9</v>
      </c>
      <c r="K7" s="222" t="s">
        <v>421</v>
      </c>
      <c r="L7" s="221">
        <v>4</v>
      </c>
    </row>
    <row r="8" spans="1:12" ht="27" customHeight="1">
      <c r="A8" s="220" t="s">
        <v>422</v>
      </c>
      <c r="B8" s="221">
        <v>3742</v>
      </c>
      <c r="C8" s="222" t="s">
        <v>419</v>
      </c>
      <c r="D8" s="223">
        <v>190</v>
      </c>
      <c r="E8" s="222" t="s">
        <v>423</v>
      </c>
      <c r="F8" s="221">
        <v>1600</v>
      </c>
      <c r="G8" s="222" t="s">
        <v>403</v>
      </c>
      <c r="H8" s="221">
        <v>267</v>
      </c>
      <c r="I8" s="222" t="s">
        <v>421</v>
      </c>
      <c r="J8" s="221">
        <v>5</v>
      </c>
      <c r="K8" s="222" t="s">
        <v>415</v>
      </c>
      <c r="L8" s="221">
        <v>4</v>
      </c>
    </row>
    <row r="9" spans="1:12" ht="27" customHeight="1">
      <c r="A9" s="220" t="s">
        <v>405</v>
      </c>
      <c r="B9" s="221">
        <v>3271</v>
      </c>
      <c r="C9" s="222" t="s">
        <v>423</v>
      </c>
      <c r="D9" s="223">
        <v>176</v>
      </c>
      <c r="E9" s="222" t="s">
        <v>421</v>
      </c>
      <c r="F9" s="221">
        <v>1419</v>
      </c>
      <c r="G9" s="222" t="s">
        <v>419</v>
      </c>
      <c r="H9" s="221">
        <v>265</v>
      </c>
      <c r="I9" s="222" t="s">
        <v>425</v>
      </c>
      <c r="J9" s="221">
        <v>5</v>
      </c>
      <c r="K9" s="222" t="s">
        <v>418</v>
      </c>
      <c r="L9" s="221">
        <v>4</v>
      </c>
    </row>
    <row r="10" spans="1:12" ht="27" customHeight="1">
      <c r="A10" s="220" t="s">
        <v>192</v>
      </c>
      <c r="B10" s="221">
        <v>2569</v>
      </c>
      <c r="C10" s="222" t="s">
        <v>420</v>
      </c>
      <c r="D10" s="223">
        <v>169</v>
      </c>
      <c r="E10" s="222" t="s">
        <v>427</v>
      </c>
      <c r="F10" s="221">
        <v>1193</v>
      </c>
      <c r="G10" s="222" t="s">
        <v>424</v>
      </c>
      <c r="H10" s="221">
        <v>223</v>
      </c>
      <c r="I10" s="222" t="s">
        <v>418</v>
      </c>
      <c r="J10" s="221">
        <v>4</v>
      </c>
      <c r="K10" s="222" t="s">
        <v>426</v>
      </c>
      <c r="L10" s="221">
        <v>3</v>
      </c>
    </row>
    <row r="11" spans="1:12" ht="27" customHeight="1">
      <c r="A11" s="220" t="s">
        <v>195</v>
      </c>
      <c r="B11" s="221">
        <v>2297</v>
      </c>
      <c r="C11" s="222" t="s">
        <v>403</v>
      </c>
      <c r="D11" s="223">
        <v>151</v>
      </c>
      <c r="E11" s="222" t="s">
        <v>513</v>
      </c>
      <c r="F11" s="221">
        <v>1060</v>
      </c>
      <c r="G11" s="222" t="s">
        <v>418</v>
      </c>
      <c r="H11" s="221">
        <v>199</v>
      </c>
      <c r="I11" s="222" t="s">
        <v>514</v>
      </c>
      <c r="J11" s="221">
        <v>3</v>
      </c>
      <c r="K11" s="222" t="s">
        <v>429</v>
      </c>
      <c r="L11" s="221">
        <v>2</v>
      </c>
    </row>
    <row r="12" spans="1:12" ht="33.75" customHeight="1" thickBot="1">
      <c r="A12" s="224" t="s">
        <v>197</v>
      </c>
      <c r="B12" s="225">
        <v>1381</v>
      </c>
      <c r="C12" s="226" t="s">
        <v>417</v>
      </c>
      <c r="D12" s="227">
        <v>141</v>
      </c>
      <c r="E12" s="226" t="s">
        <v>426</v>
      </c>
      <c r="F12" s="225">
        <v>700</v>
      </c>
      <c r="G12" s="226" t="s">
        <v>428</v>
      </c>
      <c r="H12" s="225">
        <v>196</v>
      </c>
      <c r="I12" s="226" t="s">
        <v>515</v>
      </c>
      <c r="J12" s="225">
        <v>3</v>
      </c>
      <c r="K12" s="226" t="s">
        <v>430</v>
      </c>
      <c r="L12" s="225">
        <v>2</v>
      </c>
    </row>
  </sheetData>
  <mergeCells count="7">
    <mergeCell ref="A1:L1"/>
    <mergeCell ref="A2:B2"/>
    <mergeCell ref="C2:D2"/>
    <mergeCell ref="E2:F2"/>
    <mergeCell ref="G2:H2"/>
    <mergeCell ref="I2:J2"/>
    <mergeCell ref="K2:L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verticalDpi="0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2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62.5703125" customWidth="1"/>
    <col min="2" max="3" width="20.42578125" customWidth="1"/>
  </cols>
  <sheetData>
    <row r="1" spans="1:3" ht="36" customHeight="1" thickBot="1">
      <c r="A1" s="692" t="s">
        <v>516</v>
      </c>
      <c r="B1" s="693"/>
      <c r="C1" s="694"/>
    </row>
    <row r="2" spans="1:3" ht="35.25" customHeight="1" thickBot="1">
      <c r="A2" s="285" t="s">
        <v>431</v>
      </c>
      <c r="B2" s="228" t="s">
        <v>399</v>
      </c>
      <c r="C2" s="229" t="s">
        <v>400</v>
      </c>
    </row>
    <row r="3" spans="1:3" ht="18.75" customHeight="1">
      <c r="A3" s="286" t="s">
        <v>432</v>
      </c>
      <c r="B3" s="230">
        <v>92513</v>
      </c>
      <c r="C3" s="231">
        <v>0.28620000000000001</v>
      </c>
    </row>
    <row r="4" spans="1:3" ht="18.75" customHeight="1">
      <c r="A4" s="286" t="s">
        <v>433</v>
      </c>
      <c r="B4" s="230">
        <v>56895</v>
      </c>
      <c r="C4" s="231">
        <v>0.17599999999999999</v>
      </c>
    </row>
    <row r="5" spans="1:3" ht="18.75" customHeight="1">
      <c r="A5" s="286" t="s">
        <v>434</v>
      </c>
      <c r="B5" s="230">
        <v>44971</v>
      </c>
      <c r="C5" s="231">
        <v>0.1391</v>
      </c>
    </row>
    <row r="6" spans="1:3" ht="18.75" customHeight="1">
      <c r="A6" s="286" t="s">
        <v>435</v>
      </c>
      <c r="B6" s="230">
        <v>38829</v>
      </c>
      <c r="C6" s="231">
        <v>0.1201</v>
      </c>
    </row>
    <row r="7" spans="1:3" ht="18.75" customHeight="1">
      <c r="A7" s="286" t="s">
        <v>436</v>
      </c>
      <c r="B7" s="230">
        <v>32608</v>
      </c>
      <c r="C7" s="231">
        <v>0.1008</v>
      </c>
    </row>
    <row r="8" spans="1:3" ht="18.75" customHeight="1">
      <c r="A8" s="286" t="s">
        <v>437</v>
      </c>
      <c r="B8" s="230">
        <v>25532</v>
      </c>
      <c r="C8" s="231">
        <v>7.9000000000000001E-2</v>
      </c>
    </row>
    <row r="9" spans="1:3" ht="18.75" customHeight="1">
      <c r="A9" s="286" t="s">
        <v>438</v>
      </c>
      <c r="B9" s="230">
        <v>18366</v>
      </c>
      <c r="C9" s="231">
        <v>5.6800000000000003E-2</v>
      </c>
    </row>
    <row r="10" spans="1:3" ht="18.75" customHeight="1">
      <c r="A10" s="286" t="s">
        <v>439</v>
      </c>
      <c r="B10" s="230">
        <v>11641</v>
      </c>
      <c r="C10" s="231">
        <v>3.5999999999999997E-2</v>
      </c>
    </row>
    <row r="11" spans="1:3" ht="18.75" customHeight="1">
      <c r="A11" s="286" t="s">
        <v>440</v>
      </c>
      <c r="B11" s="230">
        <v>1719</v>
      </c>
      <c r="C11" s="231">
        <v>5.3E-3</v>
      </c>
    </row>
    <row r="12" spans="1:3" ht="18.75" customHeight="1" thickBot="1">
      <c r="A12" s="287" t="s">
        <v>441</v>
      </c>
      <c r="B12" s="232">
        <v>170</v>
      </c>
      <c r="C12" s="233">
        <v>5.0000000000000001E-4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verticalDpi="0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1"/>
  <sheetViews>
    <sheetView view="pageBreakPreview" zoomScale="70" zoomScaleNormal="90" zoomScaleSheetLayoutView="70" workbookViewId="0">
      <selection sqref="A1:C1"/>
    </sheetView>
  </sheetViews>
  <sheetFormatPr defaultRowHeight="15"/>
  <cols>
    <col min="1" max="1" width="36.85546875" customWidth="1"/>
    <col min="2" max="2" width="22.7109375" customWidth="1"/>
    <col min="3" max="3" width="10" customWidth="1"/>
  </cols>
  <sheetData>
    <row r="1" spans="1:3" ht="54" customHeight="1" thickBot="1">
      <c r="A1" s="697" t="s">
        <v>517</v>
      </c>
      <c r="B1" s="698"/>
      <c r="C1" s="699"/>
    </row>
    <row r="2" spans="1:3" ht="23.25" customHeight="1">
      <c r="A2" s="700" t="s">
        <v>442</v>
      </c>
      <c r="B2" s="234" t="s">
        <v>443</v>
      </c>
      <c r="C2" s="235">
        <v>9105</v>
      </c>
    </row>
    <row r="3" spans="1:3" ht="23.25" customHeight="1">
      <c r="A3" s="701"/>
      <c r="B3" s="236" t="s">
        <v>444</v>
      </c>
      <c r="C3" s="237">
        <v>1602</v>
      </c>
    </row>
    <row r="4" spans="1:3" ht="23.25" customHeight="1">
      <c r="A4" s="702" t="s">
        <v>445</v>
      </c>
      <c r="B4" s="238" t="s">
        <v>443</v>
      </c>
      <c r="C4" s="239">
        <v>3175</v>
      </c>
    </row>
    <row r="5" spans="1:3" ht="23.25" customHeight="1">
      <c r="A5" s="703"/>
      <c r="B5" s="236" t="s">
        <v>444</v>
      </c>
      <c r="C5" s="237">
        <v>897</v>
      </c>
    </row>
    <row r="6" spans="1:3" ht="23.25" customHeight="1">
      <c r="A6" s="702" t="s">
        <v>446</v>
      </c>
      <c r="B6" s="238" t="s">
        <v>443</v>
      </c>
      <c r="C6" s="239">
        <v>333</v>
      </c>
    </row>
    <row r="7" spans="1:3" ht="23.25" customHeight="1">
      <c r="A7" s="703"/>
      <c r="B7" s="236" t="s">
        <v>444</v>
      </c>
      <c r="C7" s="237">
        <v>218</v>
      </c>
    </row>
    <row r="8" spans="1:3" ht="23.25" customHeight="1">
      <c r="A8" s="702" t="s">
        <v>447</v>
      </c>
      <c r="B8" s="238" t="s">
        <v>443</v>
      </c>
      <c r="C8" s="239">
        <v>171</v>
      </c>
    </row>
    <row r="9" spans="1:3" ht="23.25" customHeight="1">
      <c r="A9" s="703"/>
      <c r="B9" s="236" t="s">
        <v>444</v>
      </c>
      <c r="C9" s="237">
        <v>107</v>
      </c>
    </row>
    <row r="10" spans="1:3" ht="23.25" customHeight="1">
      <c r="A10" s="695" t="s">
        <v>448</v>
      </c>
      <c r="B10" s="220" t="s">
        <v>443</v>
      </c>
      <c r="C10" s="221">
        <v>2259</v>
      </c>
    </row>
    <row r="11" spans="1:3" ht="23.25" customHeight="1" thickBot="1">
      <c r="A11" s="696"/>
      <c r="B11" s="224" t="s">
        <v>444</v>
      </c>
      <c r="C11" s="225">
        <v>0</v>
      </c>
    </row>
  </sheetData>
  <mergeCells count="6">
    <mergeCell ref="A10:A11"/>
    <mergeCell ref="A1:C1"/>
    <mergeCell ref="A2:A3"/>
    <mergeCell ref="A4:A5"/>
    <mergeCell ref="A6:A7"/>
    <mergeCell ref="A8:A9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7"/>
  <sheetViews>
    <sheetView view="pageBreakPreview" zoomScale="70" zoomScaleNormal="80" zoomScaleSheetLayoutView="70" workbookViewId="0">
      <selection activeCell="A2" sqref="A2:G2"/>
    </sheetView>
  </sheetViews>
  <sheetFormatPr defaultRowHeight="15"/>
  <cols>
    <col min="1" max="8" width="11.42578125" customWidth="1"/>
  </cols>
  <sheetData>
    <row r="1" spans="1:8" ht="54" customHeight="1" thickBot="1">
      <c r="A1" s="704" t="s">
        <v>518</v>
      </c>
      <c r="B1" s="704"/>
      <c r="C1" s="704"/>
      <c r="D1" s="704"/>
      <c r="E1" s="704"/>
      <c r="F1" s="704"/>
      <c r="G1" s="704"/>
      <c r="H1" s="704"/>
    </row>
    <row r="2" spans="1:8" ht="25.5" customHeight="1" thickTop="1" thickBot="1">
      <c r="A2" s="705" t="s">
        <v>185</v>
      </c>
      <c r="B2" s="706"/>
      <c r="C2" s="706"/>
      <c r="D2" s="706"/>
      <c r="E2" s="706"/>
      <c r="F2" s="706"/>
      <c r="G2" s="707"/>
      <c r="H2" s="517"/>
    </row>
    <row r="3" spans="1:8" ht="19.5" customHeight="1" thickTop="1" thickBot="1">
      <c r="A3" s="708" t="s">
        <v>297</v>
      </c>
      <c r="B3" s="709"/>
      <c r="C3" s="710"/>
      <c r="D3" s="714">
        <v>995</v>
      </c>
      <c r="E3" s="716" t="s">
        <v>81</v>
      </c>
      <c r="F3" s="717"/>
      <c r="G3" s="518">
        <v>689</v>
      </c>
      <c r="H3" s="517"/>
    </row>
    <row r="4" spans="1:8" ht="19.5" customHeight="1" thickBot="1">
      <c r="A4" s="711"/>
      <c r="B4" s="712"/>
      <c r="C4" s="713"/>
      <c r="D4" s="715"/>
      <c r="E4" s="718" t="s">
        <v>82</v>
      </c>
      <c r="F4" s="719"/>
      <c r="G4" s="520">
        <v>306</v>
      </c>
      <c r="H4" s="517"/>
    </row>
    <row r="5" spans="1:8" ht="32.25" customHeight="1" thickTop="1" thickBot="1">
      <c r="A5" s="517"/>
      <c r="B5" s="517"/>
      <c r="C5" s="517"/>
      <c r="D5" s="517"/>
      <c r="E5" s="517"/>
      <c r="F5" s="517"/>
      <c r="G5" s="517"/>
      <c r="H5" s="517"/>
    </row>
    <row r="6" spans="1:8" ht="28.5" customHeight="1" thickTop="1" thickBot="1">
      <c r="A6" s="733" t="s">
        <v>298</v>
      </c>
      <c r="B6" s="734"/>
      <c r="C6" s="734"/>
      <c r="D6" s="734"/>
      <c r="E6" s="734"/>
      <c r="F6" s="734"/>
      <c r="G6" s="734"/>
      <c r="H6" s="735"/>
    </row>
    <row r="7" spans="1:8" ht="30" customHeight="1" thickTop="1" thickBot="1">
      <c r="A7" s="736" t="s">
        <v>299</v>
      </c>
      <c r="B7" s="737"/>
      <c r="C7" s="737"/>
      <c r="D7" s="738"/>
      <c r="E7" s="714">
        <v>895</v>
      </c>
      <c r="F7" s="743" t="s">
        <v>81</v>
      </c>
      <c r="G7" s="744"/>
      <c r="H7" s="518">
        <v>788</v>
      </c>
    </row>
    <row r="8" spans="1:8" ht="18" customHeight="1" thickBot="1">
      <c r="A8" s="739"/>
      <c r="B8" s="740"/>
      <c r="C8" s="740"/>
      <c r="D8" s="741"/>
      <c r="E8" s="742"/>
      <c r="F8" s="731" t="s">
        <v>82</v>
      </c>
      <c r="G8" s="732"/>
      <c r="H8" s="518">
        <v>107</v>
      </c>
    </row>
    <row r="9" spans="1:8" ht="30" customHeight="1" thickBot="1">
      <c r="A9" s="720" t="s">
        <v>300</v>
      </c>
      <c r="B9" s="721"/>
      <c r="C9" s="721"/>
      <c r="D9" s="722"/>
      <c r="E9" s="729">
        <v>1010</v>
      </c>
      <c r="F9" s="731" t="s">
        <v>301</v>
      </c>
      <c r="G9" s="732"/>
      <c r="H9" s="518">
        <v>654</v>
      </c>
    </row>
    <row r="10" spans="1:8" ht="33" customHeight="1" thickBot="1">
      <c r="A10" s="723"/>
      <c r="B10" s="724"/>
      <c r="C10" s="724"/>
      <c r="D10" s="725"/>
      <c r="E10" s="730"/>
      <c r="F10" s="731" t="s">
        <v>302</v>
      </c>
      <c r="G10" s="732"/>
      <c r="H10" s="518">
        <v>265</v>
      </c>
    </row>
    <row r="11" spans="1:8" ht="33.75" customHeight="1" thickBot="1">
      <c r="A11" s="726"/>
      <c r="B11" s="727"/>
      <c r="C11" s="727"/>
      <c r="D11" s="728"/>
      <c r="E11" s="715"/>
      <c r="F11" s="731" t="s">
        <v>303</v>
      </c>
      <c r="G11" s="732"/>
      <c r="H11" s="522">
        <v>91</v>
      </c>
    </row>
    <row r="12" spans="1:8" ht="33.75" customHeight="1" thickTop="1" thickBot="1">
      <c r="A12" s="749" t="s">
        <v>519</v>
      </c>
      <c r="B12" s="750"/>
      <c r="C12" s="750"/>
      <c r="D12" s="751"/>
      <c r="E12" s="752">
        <v>26</v>
      </c>
      <c r="F12" s="753"/>
      <c r="G12" s="753"/>
      <c r="H12" s="754"/>
    </row>
    <row r="13" spans="1:8" ht="20.25" customHeight="1" thickTop="1" thickBot="1">
      <c r="A13" s="517"/>
      <c r="B13" s="517"/>
      <c r="C13" s="517"/>
      <c r="D13" s="517"/>
      <c r="E13" s="517"/>
      <c r="F13" s="517"/>
      <c r="G13" s="517"/>
      <c r="H13" s="517"/>
    </row>
    <row r="14" spans="1:8" ht="32.25" customHeight="1" thickTop="1" thickBot="1">
      <c r="A14" s="761" t="s">
        <v>520</v>
      </c>
      <c r="B14" s="762"/>
      <c r="C14" s="762"/>
      <c r="D14" s="762"/>
      <c r="E14" s="762"/>
      <c r="F14" s="762"/>
      <c r="G14" s="762"/>
      <c r="H14" s="763"/>
    </row>
    <row r="15" spans="1:8" ht="33" customHeight="1" thickTop="1" thickBot="1">
      <c r="A15" s="755" t="s">
        <v>304</v>
      </c>
      <c r="B15" s="756"/>
      <c r="C15" s="757" t="s">
        <v>305</v>
      </c>
      <c r="D15" s="756"/>
      <c r="E15" s="521">
        <v>618</v>
      </c>
      <c r="F15" s="757" t="s">
        <v>306</v>
      </c>
      <c r="G15" s="756"/>
      <c r="H15" s="518">
        <v>597</v>
      </c>
    </row>
    <row r="16" spans="1:8" s="154" customFormat="1" ht="33" customHeight="1" thickBot="1">
      <c r="A16" s="758" t="s">
        <v>307</v>
      </c>
      <c r="B16" s="759"/>
      <c r="C16" s="760" t="s">
        <v>305</v>
      </c>
      <c r="D16" s="759"/>
      <c r="E16" s="521">
        <v>289</v>
      </c>
      <c r="F16" s="760" t="s">
        <v>306</v>
      </c>
      <c r="G16" s="759"/>
      <c r="H16" s="518">
        <v>225</v>
      </c>
    </row>
    <row r="17" spans="1:8" ht="27" customHeight="1" thickBot="1">
      <c r="A17" s="517"/>
      <c r="B17" s="517"/>
      <c r="C17" s="517"/>
      <c r="D17" s="517"/>
      <c r="E17" s="517"/>
      <c r="F17" s="517"/>
      <c r="G17" s="517"/>
      <c r="H17" s="517"/>
    </row>
    <row r="18" spans="1:8" ht="33" customHeight="1" thickTop="1" thickBot="1">
      <c r="A18" s="764" t="s">
        <v>521</v>
      </c>
      <c r="B18" s="765"/>
      <c r="C18" s="765"/>
      <c r="D18" s="765"/>
      <c r="E18" s="765"/>
      <c r="F18" s="765"/>
      <c r="G18" s="765"/>
      <c r="H18" s="766"/>
    </row>
    <row r="19" spans="1:8" ht="15" customHeight="1" thickTop="1" thickBot="1">
      <c r="A19" s="592" t="s">
        <v>308</v>
      </c>
      <c r="B19" s="593"/>
      <c r="C19" s="745" t="s">
        <v>305</v>
      </c>
      <c r="D19" s="746"/>
      <c r="E19" s="521">
        <v>48</v>
      </c>
      <c r="F19" s="745" t="s">
        <v>306</v>
      </c>
      <c r="G19" s="746"/>
      <c r="H19" s="518">
        <v>41</v>
      </c>
    </row>
    <row r="20" spans="1:8" ht="15" customHeight="1" thickBot="1">
      <c r="A20" s="592"/>
      <c r="B20" s="593"/>
      <c r="C20" s="593"/>
      <c r="D20" s="593"/>
      <c r="E20" s="521"/>
      <c r="F20" s="593"/>
      <c r="G20" s="593"/>
      <c r="H20" s="518"/>
    </row>
    <row r="21" spans="1:8" ht="15" customHeight="1" thickBot="1">
      <c r="A21" s="592" t="s">
        <v>309</v>
      </c>
      <c r="B21" s="593"/>
      <c r="C21" s="747" t="s">
        <v>305</v>
      </c>
      <c r="D21" s="748"/>
      <c r="E21" s="521">
        <v>10</v>
      </c>
      <c r="F21" s="747" t="s">
        <v>306</v>
      </c>
      <c r="G21" s="748"/>
      <c r="H21" s="518">
        <v>10</v>
      </c>
    </row>
    <row r="22" spans="1:8" ht="15.75" customHeight="1" thickBot="1">
      <c r="A22" s="592"/>
      <c r="B22" s="593"/>
      <c r="C22" s="593"/>
      <c r="D22" s="593"/>
      <c r="E22" s="521"/>
      <c r="F22" s="593"/>
      <c r="G22" s="593"/>
      <c r="H22" s="518"/>
    </row>
    <row r="23" spans="1:8" ht="30.75" thickBot="1">
      <c r="A23" s="592" t="s">
        <v>310</v>
      </c>
      <c r="B23" s="593"/>
      <c r="C23" s="747" t="s">
        <v>305</v>
      </c>
      <c r="D23" s="748"/>
      <c r="E23" s="521">
        <v>0</v>
      </c>
      <c r="F23" s="747" t="s">
        <v>306</v>
      </c>
      <c r="G23" s="748"/>
      <c r="H23" s="518">
        <v>0</v>
      </c>
    </row>
    <row r="24" spans="1:8" ht="24.75" customHeight="1" thickBot="1">
      <c r="A24" s="592"/>
      <c r="B24" s="593"/>
      <c r="C24" s="593"/>
      <c r="D24" s="593"/>
      <c r="E24" s="521"/>
      <c r="F24" s="593"/>
      <c r="G24" s="593"/>
      <c r="H24" s="518"/>
    </row>
    <row r="25" spans="1:8" ht="30" customHeight="1" thickBot="1">
      <c r="A25" s="767" t="s">
        <v>522</v>
      </c>
      <c r="B25" s="768"/>
      <c r="C25" s="747" t="s">
        <v>305</v>
      </c>
      <c r="D25" s="748"/>
      <c r="E25" s="521">
        <v>64</v>
      </c>
      <c r="F25" s="747" t="s">
        <v>306</v>
      </c>
      <c r="G25" s="748"/>
      <c r="H25" s="518">
        <v>54</v>
      </c>
    </row>
    <row r="26" spans="1:8" ht="15" customHeight="1" thickBot="1">
      <c r="A26" s="594"/>
      <c r="B26" s="595"/>
      <c r="C26" s="595"/>
      <c r="D26" s="596"/>
      <c r="E26" s="519"/>
      <c r="F26" s="595"/>
      <c r="G26" s="595"/>
      <c r="H26" s="520"/>
    </row>
    <row r="27" spans="1:8" ht="15.75" customHeight="1" thickTop="1"/>
    <row r="28" spans="1:8" ht="15" customHeight="1"/>
    <row r="29" spans="1:8" ht="15" customHeight="1"/>
    <row r="30" spans="1:8" ht="15" customHeight="1"/>
    <row r="31" spans="1:8" ht="15.75" customHeight="1"/>
    <row r="33" spans="1:8" ht="17.25" customHeight="1">
      <c r="A33" s="155"/>
      <c r="B33" s="155"/>
      <c r="C33" s="155"/>
      <c r="D33" s="155"/>
      <c r="E33" s="156"/>
      <c r="F33" s="155"/>
      <c r="G33" s="155"/>
      <c r="H33" s="156"/>
    </row>
    <row r="34" spans="1:8" s="133" customFormat="1" ht="15.75" customHeight="1">
      <c r="A34" s="157"/>
      <c r="B34" s="157"/>
      <c r="C34" s="157"/>
      <c r="D34" s="157"/>
      <c r="E34" s="158"/>
      <c r="F34" s="157"/>
      <c r="G34" s="157"/>
      <c r="H34" s="158"/>
    </row>
    <row r="35" spans="1:8" ht="15" hidden="1" customHeight="1">
      <c r="A35" s="157"/>
      <c r="B35" s="157"/>
      <c r="C35" s="4"/>
      <c r="D35" s="4"/>
      <c r="E35" s="4"/>
      <c r="F35" s="4"/>
      <c r="G35" s="4"/>
      <c r="H35" s="4"/>
    </row>
    <row r="36" spans="1:8">
      <c r="A36" s="159"/>
      <c r="B36" s="159"/>
      <c r="C36" s="157"/>
      <c r="D36" s="157"/>
      <c r="E36" s="160"/>
      <c r="F36" s="157"/>
      <c r="G36" s="157"/>
      <c r="H36" s="160"/>
    </row>
    <row r="37" spans="1:8">
      <c r="A37" s="159"/>
      <c r="B37" s="159"/>
      <c r="C37" s="157"/>
      <c r="D37" s="157"/>
      <c r="E37" s="160"/>
      <c r="F37" s="157"/>
      <c r="G37" s="157"/>
      <c r="H37" s="160"/>
    </row>
  </sheetData>
  <mergeCells count="35">
    <mergeCell ref="C23:D23"/>
    <mergeCell ref="F23:G23"/>
    <mergeCell ref="A25:B25"/>
    <mergeCell ref="C25:D25"/>
    <mergeCell ref="F25:G25"/>
    <mergeCell ref="C19:D19"/>
    <mergeCell ref="F19:G19"/>
    <mergeCell ref="C21:D21"/>
    <mergeCell ref="F21:G21"/>
    <mergeCell ref="A12:D12"/>
    <mergeCell ref="E12:H12"/>
    <mergeCell ref="A15:B15"/>
    <mergeCell ref="C15:D15"/>
    <mergeCell ref="F15:G15"/>
    <mergeCell ref="A16:B16"/>
    <mergeCell ref="C16:D16"/>
    <mergeCell ref="F16:G16"/>
    <mergeCell ref="A14:H14"/>
    <mergeCell ref="A18:H18"/>
    <mergeCell ref="A6:H6"/>
    <mergeCell ref="A7:D8"/>
    <mergeCell ref="E7:E8"/>
    <mergeCell ref="F7:G7"/>
    <mergeCell ref="F8:G8"/>
    <mergeCell ref="A9:D11"/>
    <mergeCell ref="E9:E11"/>
    <mergeCell ref="F9:G9"/>
    <mergeCell ref="F10:G10"/>
    <mergeCell ref="F11:G11"/>
    <mergeCell ref="A1:H1"/>
    <mergeCell ref="A2:G2"/>
    <mergeCell ref="A3:C4"/>
    <mergeCell ref="D3:D4"/>
    <mergeCell ref="E3:F3"/>
    <mergeCell ref="E4:F4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horizontalDpi="4294967294" r:id="rId1"/>
  <headerFooter>
    <oddHeader>&amp;R&amp;12Příloha č. 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73"/>
  <sheetViews>
    <sheetView view="pageBreakPreview" zoomScale="10" zoomScaleNormal="20" zoomScaleSheetLayoutView="10" workbookViewId="0">
      <selection sqref="A1:Y2"/>
    </sheetView>
  </sheetViews>
  <sheetFormatPr defaultRowHeight="15"/>
  <cols>
    <col min="1" max="1" width="93.140625" customWidth="1"/>
    <col min="2" max="25" width="28.5703125" customWidth="1"/>
  </cols>
  <sheetData>
    <row r="1" spans="1:25" ht="87" customHeight="1">
      <c r="A1" s="769" t="s">
        <v>489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769"/>
      <c r="X1" s="769"/>
      <c r="Y1" s="769"/>
    </row>
    <row r="2" spans="1:25" ht="87" customHeight="1" thickBot="1">
      <c r="A2" s="770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</row>
    <row r="3" spans="1:25" ht="279.75" customHeight="1" thickBot="1">
      <c r="A3" s="774" t="s">
        <v>186</v>
      </c>
      <c r="B3" s="777" t="s">
        <v>119</v>
      </c>
      <c r="C3" s="778"/>
      <c r="D3" s="778"/>
      <c r="E3" s="778"/>
      <c r="F3" s="777" t="s">
        <v>120</v>
      </c>
      <c r="G3" s="778"/>
      <c r="H3" s="778"/>
      <c r="I3" s="779"/>
      <c r="J3" s="777" t="s">
        <v>121</v>
      </c>
      <c r="K3" s="778"/>
      <c r="L3" s="778"/>
      <c r="M3" s="779"/>
      <c r="N3" s="777" t="s">
        <v>122</v>
      </c>
      <c r="O3" s="778"/>
      <c r="P3" s="777" t="s">
        <v>184</v>
      </c>
      <c r="Q3" s="778"/>
      <c r="R3" s="778"/>
      <c r="S3" s="779"/>
      <c r="T3" s="777" t="s">
        <v>123</v>
      </c>
      <c r="U3" s="779"/>
      <c r="V3" s="778" t="s">
        <v>124</v>
      </c>
      <c r="W3" s="778"/>
      <c r="X3" s="777" t="s">
        <v>217</v>
      </c>
      <c r="Y3" s="779"/>
    </row>
    <row r="4" spans="1:25" ht="112.5" customHeight="1" thickTop="1">
      <c r="A4" s="775"/>
      <c r="B4" s="771" t="s">
        <v>68</v>
      </c>
      <c r="C4" s="772"/>
      <c r="D4" s="771" t="s">
        <v>69</v>
      </c>
      <c r="E4" s="771"/>
      <c r="F4" s="773" t="s">
        <v>68</v>
      </c>
      <c r="G4" s="772"/>
      <c r="H4" s="771" t="s">
        <v>69</v>
      </c>
      <c r="I4" s="772"/>
      <c r="J4" s="773" t="s">
        <v>68</v>
      </c>
      <c r="K4" s="772"/>
      <c r="L4" s="771" t="s">
        <v>69</v>
      </c>
      <c r="M4" s="772"/>
      <c r="N4" s="773" t="s">
        <v>69</v>
      </c>
      <c r="O4" s="771"/>
      <c r="P4" s="773" t="s">
        <v>68</v>
      </c>
      <c r="Q4" s="772"/>
      <c r="R4" s="771" t="s">
        <v>69</v>
      </c>
      <c r="S4" s="771"/>
      <c r="T4" s="773" t="s">
        <v>69</v>
      </c>
      <c r="U4" s="772"/>
      <c r="V4" s="780" t="s">
        <v>125</v>
      </c>
      <c r="W4" s="781"/>
      <c r="X4" s="771" t="s">
        <v>79</v>
      </c>
      <c r="Y4" s="772"/>
    </row>
    <row r="5" spans="1:25" ht="82.5" customHeight="1">
      <c r="A5" s="775"/>
      <c r="B5" s="785" t="s">
        <v>208</v>
      </c>
      <c r="C5" s="782" t="s">
        <v>209</v>
      </c>
      <c r="D5" s="785" t="s">
        <v>208</v>
      </c>
      <c r="E5" s="782" t="s">
        <v>209</v>
      </c>
      <c r="F5" s="785" t="s">
        <v>208</v>
      </c>
      <c r="G5" s="782" t="s">
        <v>209</v>
      </c>
      <c r="H5" s="785" t="s">
        <v>208</v>
      </c>
      <c r="I5" s="782" t="s">
        <v>209</v>
      </c>
      <c r="J5" s="785" t="s">
        <v>208</v>
      </c>
      <c r="K5" s="782" t="s">
        <v>209</v>
      </c>
      <c r="L5" s="785" t="s">
        <v>208</v>
      </c>
      <c r="M5" s="782" t="s">
        <v>209</v>
      </c>
      <c r="N5" s="785" t="s">
        <v>208</v>
      </c>
      <c r="O5" s="782" t="s">
        <v>209</v>
      </c>
      <c r="P5" s="785" t="s">
        <v>208</v>
      </c>
      <c r="Q5" s="782" t="s">
        <v>209</v>
      </c>
      <c r="R5" s="785" t="s">
        <v>208</v>
      </c>
      <c r="S5" s="782" t="s">
        <v>209</v>
      </c>
      <c r="T5" s="785" t="s">
        <v>208</v>
      </c>
      <c r="U5" s="782" t="s">
        <v>209</v>
      </c>
      <c r="V5" s="785" t="s">
        <v>208</v>
      </c>
      <c r="W5" s="782" t="s">
        <v>209</v>
      </c>
      <c r="X5" s="785" t="s">
        <v>208</v>
      </c>
      <c r="Y5" s="782" t="s">
        <v>209</v>
      </c>
    </row>
    <row r="6" spans="1:25" ht="82.5" customHeight="1">
      <c r="A6" s="775"/>
      <c r="B6" s="786"/>
      <c r="C6" s="783"/>
      <c r="D6" s="786"/>
      <c r="E6" s="783"/>
      <c r="F6" s="786"/>
      <c r="G6" s="783"/>
      <c r="H6" s="786"/>
      <c r="I6" s="783"/>
      <c r="J6" s="786"/>
      <c r="K6" s="783"/>
      <c r="L6" s="786"/>
      <c r="M6" s="783"/>
      <c r="N6" s="786"/>
      <c r="O6" s="783"/>
      <c r="P6" s="786"/>
      <c r="Q6" s="783"/>
      <c r="R6" s="786"/>
      <c r="S6" s="783"/>
      <c r="T6" s="786"/>
      <c r="U6" s="783"/>
      <c r="V6" s="786"/>
      <c r="W6" s="783"/>
      <c r="X6" s="786"/>
      <c r="Y6" s="783"/>
    </row>
    <row r="7" spans="1:25" ht="82.5" customHeight="1" thickBot="1">
      <c r="A7" s="776"/>
      <c r="B7" s="787"/>
      <c r="C7" s="784"/>
      <c r="D7" s="787"/>
      <c r="E7" s="784"/>
      <c r="F7" s="787"/>
      <c r="G7" s="784"/>
      <c r="H7" s="787"/>
      <c r="I7" s="784"/>
      <c r="J7" s="787"/>
      <c r="K7" s="784"/>
      <c r="L7" s="787"/>
      <c r="M7" s="784"/>
      <c r="N7" s="787"/>
      <c r="O7" s="784"/>
      <c r="P7" s="787"/>
      <c r="Q7" s="784"/>
      <c r="R7" s="787"/>
      <c r="S7" s="784"/>
      <c r="T7" s="787"/>
      <c r="U7" s="784"/>
      <c r="V7" s="787"/>
      <c r="W7" s="784"/>
      <c r="X7" s="787"/>
      <c r="Y7" s="784"/>
    </row>
    <row r="8" spans="1:25" ht="93.75" customHeight="1">
      <c r="A8" s="140" t="s">
        <v>1</v>
      </c>
      <c r="B8" s="299">
        <v>2</v>
      </c>
      <c r="C8" s="300">
        <v>2</v>
      </c>
      <c r="D8" s="299">
        <v>2</v>
      </c>
      <c r="E8" s="301">
        <v>2</v>
      </c>
      <c r="F8" s="299">
        <v>0</v>
      </c>
      <c r="G8" s="300">
        <v>0</v>
      </c>
      <c r="H8" s="299">
        <v>0</v>
      </c>
      <c r="I8" s="300">
        <v>0</v>
      </c>
      <c r="J8" s="299">
        <v>190</v>
      </c>
      <c r="K8" s="300">
        <v>228</v>
      </c>
      <c r="L8" s="302">
        <v>148</v>
      </c>
      <c r="M8" s="301">
        <v>184</v>
      </c>
      <c r="N8" s="299">
        <v>103</v>
      </c>
      <c r="O8" s="300">
        <v>60</v>
      </c>
      <c r="P8" s="302">
        <v>107</v>
      </c>
      <c r="Q8" s="300">
        <v>63</v>
      </c>
      <c r="R8" s="299">
        <v>18</v>
      </c>
      <c r="S8" s="301">
        <v>6</v>
      </c>
      <c r="T8" s="299">
        <v>5</v>
      </c>
      <c r="U8" s="300">
        <v>3</v>
      </c>
      <c r="V8" s="299">
        <v>31</v>
      </c>
      <c r="W8" s="301">
        <v>16</v>
      </c>
      <c r="X8" s="299">
        <v>0</v>
      </c>
      <c r="Y8" s="300">
        <v>0</v>
      </c>
    </row>
    <row r="9" spans="1:25" ht="93.75" customHeight="1">
      <c r="A9" s="141" t="s">
        <v>2</v>
      </c>
      <c r="B9" s="303">
        <v>38</v>
      </c>
      <c r="C9" s="304">
        <v>44</v>
      </c>
      <c r="D9" s="303">
        <v>22</v>
      </c>
      <c r="E9" s="305">
        <v>33</v>
      </c>
      <c r="F9" s="303">
        <v>1</v>
      </c>
      <c r="G9" s="304">
        <v>0</v>
      </c>
      <c r="H9" s="303">
        <v>0</v>
      </c>
      <c r="I9" s="304">
        <v>0</v>
      </c>
      <c r="J9" s="303">
        <v>31</v>
      </c>
      <c r="K9" s="304">
        <v>107</v>
      </c>
      <c r="L9" s="306">
        <v>31</v>
      </c>
      <c r="M9" s="305">
        <v>115</v>
      </c>
      <c r="N9" s="303">
        <v>214</v>
      </c>
      <c r="O9" s="304">
        <v>180</v>
      </c>
      <c r="P9" s="306">
        <v>48</v>
      </c>
      <c r="Q9" s="304">
        <v>31</v>
      </c>
      <c r="R9" s="303">
        <v>13</v>
      </c>
      <c r="S9" s="305">
        <v>7</v>
      </c>
      <c r="T9" s="303">
        <v>2</v>
      </c>
      <c r="U9" s="304">
        <v>1</v>
      </c>
      <c r="V9" s="303">
        <v>8</v>
      </c>
      <c r="W9" s="305">
        <v>4</v>
      </c>
      <c r="X9" s="303">
        <v>0</v>
      </c>
      <c r="Y9" s="304">
        <v>0</v>
      </c>
    </row>
    <row r="10" spans="1:25" ht="93.75" customHeight="1">
      <c r="A10" s="141" t="s">
        <v>3</v>
      </c>
      <c r="B10" s="303">
        <v>14</v>
      </c>
      <c r="C10" s="304">
        <v>5</v>
      </c>
      <c r="D10" s="303">
        <v>11</v>
      </c>
      <c r="E10" s="305">
        <v>5</v>
      </c>
      <c r="F10" s="303">
        <v>20</v>
      </c>
      <c r="G10" s="304">
        <v>0</v>
      </c>
      <c r="H10" s="303">
        <v>9</v>
      </c>
      <c r="I10" s="304">
        <v>0</v>
      </c>
      <c r="J10" s="303">
        <v>160</v>
      </c>
      <c r="K10" s="304">
        <v>173</v>
      </c>
      <c r="L10" s="306">
        <v>158</v>
      </c>
      <c r="M10" s="305">
        <v>175</v>
      </c>
      <c r="N10" s="303">
        <v>216</v>
      </c>
      <c r="O10" s="304">
        <v>112</v>
      </c>
      <c r="P10" s="306">
        <v>89</v>
      </c>
      <c r="Q10" s="304">
        <v>30</v>
      </c>
      <c r="R10" s="303">
        <v>78</v>
      </c>
      <c r="S10" s="305">
        <v>50</v>
      </c>
      <c r="T10" s="303">
        <v>4</v>
      </c>
      <c r="U10" s="304">
        <v>3</v>
      </c>
      <c r="V10" s="303">
        <v>5</v>
      </c>
      <c r="W10" s="305">
        <v>5</v>
      </c>
      <c r="X10" s="303">
        <v>0</v>
      </c>
      <c r="Y10" s="304">
        <v>0</v>
      </c>
    </row>
    <row r="11" spans="1:25" ht="93.75" customHeight="1">
      <c r="A11" s="141" t="s">
        <v>4</v>
      </c>
      <c r="B11" s="303">
        <v>5</v>
      </c>
      <c r="C11" s="304">
        <v>6</v>
      </c>
      <c r="D11" s="303">
        <v>5</v>
      </c>
      <c r="E11" s="305">
        <v>10</v>
      </c>
      <c r="F11" s="303">
        <v>0</v>
      </c>
      <c r="G11" s="304">
        <v>0</v>
      </c>
      <c r="H11" s="303">
        <v>0</v>
      </c>
      <c r="I11" s="304">
        <v>0</v>
      </c>
      <c r="J11" s="303">
        <v>1</v>
      </c>
      <c r="K11" s="304">
        <v>4</v>
      </c>
      <c r="L11" s="306">
        <v>0</v>
      </c>
      <c r="M11" s="305">
        <v>3</v>
      </c>
      <c r="N11" s="303">
        <v>197</v>
      </c>
      <c r="O11" s="304">
        <v>198</v>
      </c>
      <c r="P11" s="306">
        <v>71</v>
      </c>
      <c r="Q11" s="304">
        <v>54</v>
      </c>
      <c r="R11" s="303">
        <v>40</v>
      </c>
      <c r="S11" s="305">
        <v>37</v>
      </c>
      <c r="T11" s="303">
        <v>1</v>
      </c>
      <c r="U11" s="304">
        <v>0</v>
      </c>
      <c r="V11" s="303">
        <v>20</v>
      </c>
      <c r="W11" s="305">
        <v>16</v>
      </c>
      <c r="X11" s="303">
        <v>0</v>
      </c>
      <c r="Y11" s="304">
        <v>0</v>
      </c>
    </row>
    <row r="12" spans="1:25" ht="93.75" customHeight="1">
      <c r="A12" s="141" t="s">
        <v>5</v>
      </c>
      <c r="B12" s="303">
        <v>1</v>
      </c>
      <c r="C12" s="304">
        <v>1</v>
      </c>
      <c r="D12" s="303">
        <v>1</v>
      </c>
      <c r="E12" s="305">
        <v>14</v>
      </c>
      <c r="F12" s="303">
        <v>1</v>
      </c>
      <c r="G12" s="304">
        <v>0</v>
      </c>
      <c r="H12" s="303">
        <v>1</v>
      </c>
      <c r="I12" s="304">
        <v>0</v>
      </c>
      <c r="J12" s="303">
        <v>4</v>
      </c>
      <c r="K12" s="304">
        <v>4</v>
      </c>
      <c r="L12" s="306">
        <v>4</v>
      </c>
      <c r="M12" s="305">
        <v>4</v>
      </c>
      <c r="N12" s="303">
        <v>59</v>
      </c>
      <c r="O12" s="304">
        <v>55</v>
      </c>
      <c r="P12" s="306">
        <v>23</v>
      </c>
      <c r="Q12" s="304">
        <v>8</v>
      </c>
      <c r="R12" s="303">
        <v>20</v>
      </c>
      <c r="S12" s="305">
        <v>17</v>
      </c>
      <c r="T12" s="303">
        <v>1</v>
      </c>
      <c r="U12" s="304">
        <v>0</v>
      </c>
      <c r="V12" s="303">
        <v>1</v>
      </c>
      <c r="W12" s="305">
        <v>2</v>
      </c>
      <c r="X12" s="303">
        <v>0</v>
      </c>
      <c r="Y12" s="304">
        <v>0</v>
      </c>
    </row>
    <row r="13" spans="1:25" ht="93.75" customHeight="1">
      <c r="A13" s="141" t="s">
        <v>6</v>
      </c>
      <c r="B13" s="303">
        <v>158</v>
      </c>
      <c r="C13" s="304">
        <v>126</v>
      </c>
      <c r="D13" s="303">
        <v>103</v>
      </c>
      <c r="E13" s="305">
        <v>202</v>
      </c>
      <c r="F13" s="303">
        <v>33</v>
      </c>
      <c r="G13" s="304">
        <v>0</v>
      </c>
      <c r="H13" s="303">
        <v>0</v>
      </c>
      <c r="I13" s="304">
        <v>0</v>
      </c>
      <c r="J13" s="303">
        <v>166</v>
      </c>
      <c r="K13" s="304">
        <v>187</v>
      </c>
      <c r="L13" s="306">
        <v>163</v>
      </c>
      <c r="M13" s="305">
        <v>185</v>
      </c>
      <c r="N13" s="303">
        <v>359</v>
      </c>
      <c r="O13" s="304">
        <v>236</v>
      </c>
      <c r="P13" s="306">
        <v>362</v>
      </c>
      <c r="Q13" s="304">
        <v>132</v>
      </c>
      <c r="R13" s="303">
        <v>321</v>
      </c>
      <c r="S13" s="305">
        <v>252</v>
      </c>
      <c r="T13" s="303">
        <v>9</v>
      </c>
      <c r="U13" s="304">
        <v>3</v>
      </c>
      <c r="V13" s="303">
        <v>46</v>
      </c>
      <c r="W13" s="305">
        <v>13</v>
      </c>
      <c r="X13" s="303">
        <v>0</v>
      </c>
      <c r="Y13" s="304">
        <v>0</v>
      </c>
    </row>
    <row r="14" spans="1:25" ht="93.75" customHeight="1">
      <c r="A14" s="141" t="s">
        <v>7</v>
      </c>
      <c r="B14" s="303">
        <v>52</v>
      </c>
      <c r="C14" s="304">
        <v>56</v>
      </c>
      <c r="D14" s="303">
        <v>44</v>
      </c>
      <c r="E14" s="305">
        <v>79</v>
      </c>
      <c r="F14" s="303">
        <v>4</v>
      </c>
      <c r="G14" s="304">
        <v>0</v>
      </c>
      <c r="H14" s="303">
        <v>4</v>
      </c>
      <c r="I14" s="304">
        <v>1</v>
      </c>
      <c r="J14" s="303">
        <v>82</v>
      </c>
      <c r="K14" s="304">
        <v>87</v>
      </c>
      <c r="L14" s="306">
        <v>82</v>
      </c>
      <c r="M14" s="305">
        <v>93</v>
      </c>
      <c r="N14" s="303">
        <v>235</v>
      </c>
      <c r="O14" s="304">
        <v>155</v>
      </c>
      <c r="P14" s="306">
        <v>149</v>
      </c>
      <c r="Q14" s="304">
        <v>53</v>
      </c>
      <c r="R14" s="303">
        <v>130</v>
      </c>
      <c r="S14" s="305">
        <v>117</v>
      </c>
      <c r="T14" s="303">
        <v>3</v>
      </c>
      <c r="U14" s="304">
        <v>0</v>
      </c>
      <c r="V14" s="303">
        <v>2</v>
      </c>
      <c r="W14" s="305">
        <v>2</v>
      </c>
      <c r="X14" s="303">
        <v>0</v>
      </c>
      <c r="Y14" s="304">
        <v>0</v>
      </c>
    </row>
    <row r="15" spans="1:25" ht="93.75" customHeight="1">
      <c r="A15" s="141" t="s">
        <v>8</v>
      </c>
      <c r="B15" s="303">
        <v>15</v>
      </c>
      <c r="C15" s="304">
        <v>18</v>
      </c>
      <c r="D15" s="303">
        <v>15</v>
      </c>
      <c r="E15" s="305">
        <v>19</v>
      </c>
      <c r="F15" s="303">
        <v>5</v>
      </c>
      <c r="G15" s="304">
        <v>2</v>
      </c>
      <c r="H15" s="303">
        <v>5</v>
      </c>
      <c r="I15" s="304">
        <v>2</v>
      </c>
      <c r="J15" s="303">
        <v>45</v>
      </c>
      <c r="K15" s="304">
        <v>54</v>
      </c>
      <c r="L15" s="306">
        <v>45</v>
      </c>
      <c r="M15" s="305">
        <v>52</v>
      </c>
      <c r="N15" s="303">
        <v>124</v>
      </c>
      <c r="O15" s="304">
        <v>93</v>
      </c>
      <c r="P15" s="306">
        <v>213</v>
      </c>
      <c r="Q15" s="304">
        <v>60</v>
      </c>
      <c r="R15" s="303">
        <v>155</v>
      </c>
      <c r="S15" s="305">
        <v>107</v>
      </c>
      <c r="T15" s="303">
        <v>3</v>
      </c>
      <c r="U15" s="304">
        <v>1</v>
      </c>
      <c r="V15" s="303">
        <v>4</v>
      </c>
      <c r="W15" s="305">
        <v>5</v>
      </c>
      <c r="X15" s="303">
        <v>0</v>
      </c>
      <c r="Y15" s="304">
        <v>0</v>
      </c>
    </row>
    <row r="16" spans="1:25" ht="93.75" customHeight="1">
      <c r="A16" s="141" t="s">
        <v>9</v>
      </c>
      <c r="B16" s="303">
        <v>265</v>
      </c>
      <c r="C16" s="304">
        <v>303</v>
      </c>
      <c r="D16" s="303">
        <v>259</v>
      </c>
      <c r="E16" s="305">
        <v>314</v>
      </c>
      <c r="F16" s="303">
        <v>0</v>
      </c>
      <c r="G16" s="304">
        <v>0</v>
      </c>
      <c r="H16" s="303">
        <v>0</v>
      </c>
      <c r="I16" s="304">
        <v>0</v>
      </c>
      <c r="J16" s="303">
        <v>8</v>
      </c>
      <c r="K16" s="304">
        <v>17</v>
      </c>
      <c r="L16" s="306">
        <v>8</v>
      </c>
      <c r="M16" s="305">
        <v>17</v>
      </c>
      <c r="N16" s="303">
        <v>155</v>
      </c>
      <c r="O16" s="304">
        <v>132</v>
      </c>
      <c r="P16" s="306">
        <v>189</v>
      </c>
      <c r="Q16" s="304">
        <v>41</v>
      </c>
      <c r="R16" s="303">
        <v>159</v>
      </c>
      <c r="S16" s="305">
        <v>57</v>
      </c>
      <c r="T16" s="303">
        <v>5</v>
      </c>
      <c r="U16" s="304">
        <v>5</v>
      </c>
      <c r="V16" s="303">
        <v>0</v>
      </c>
      <c r="W16" s="305">
        <v>0</v>
      </c>
      <c r="X16" s="303">
        <v>0</v>
      </c>
      <c r="Y16" s="304">
        <v>0</v>
      </c>
    </row>
    <row r="17" spans="1:25" ht="93.75" customHeight="1">
      <c r="A17" s="141" t="s">
        <v>126</v>
      </c>
      <c r="B17" s="303">
        <v>65</v>
      </c>
      <c r="C17" s="304">
        <v>75</v>
      </c>
      <c r="D17" s="303">
        <v>61</v>
      </c>
      <c r="E17" s="305">
        <v>84</v>
      </c>
      <c r="F17" s="303">
        <v>6</v>
      </c>
      <c r="G17" s="304">
        <v>4</v>
      </c>
      <c r="H17" s="303">
        <v>6</v>
      </c>
      <c r="I17" s="304">
        <v>5</v>
      </c>
      <c r="J17" s="303">
        <v>72</v>
      </c>
      <c r="K17" s="304">
        <v>117</v>
      </c>
      <c r="L17" s="306">
        <v>72</v>
      </c>
      <c r="M17" s="305">
        <v>117</v>
      </c>
      <c r="N17" s="303">
        <v>288</v>
      </c>
      <c r="O17" s="304">
        <v>276</v>
      </c>
      <c r="P17" s="306">
        <v>134</v>
      </c>
      <c r="Q17" s="304">
        <v>41</v>
      </c>
      <c r="R17" s="303">
        <v>125</v>
      </c>
      <c r="S17" s="305">
        <v>72</v>
      </c>
      <c r="T17" s="303">
        <v>11</v>
      </c>
      <c r="U17" s="304">
        <v>4</v>
      </c>
      <c r="V17" s="303">
        <v>9</v>
      </c>
      <c r="W17" s="305">
        <v>9</v>
      </c>
      <c r="X17" s="303">
        <v>0</v>
      </c>
      <c r="Y17" s="304">
        <v>0</v>
      </c>
    </row>
    <row r="18" spans="1:25" ht="93.75" customHeight="1">
      <c r="A18" s="141" t="s">
        <v>11</v>
      </c>
      <c r="B18" s="303">
        <v>99</v>
      </c>
      <c r="C18" s="304">
        <v>65</v>
      </c>
      <c r="D18" s="303">
        <v>81</v>
      </c>
      <c r="E18" s="305">
        <v>74</v>
      </c>
      <c r="F18" s="303">
        <v>5</v>
      </c>
      <c r="G18" s="304">
        <v>1</v>
      </c>
      <c r="H18" s="303">
        <v>5</v>
      </c>
      <c r="I18" s="304">
        <v>1</v>
      </c>
      <c r="J18" s="303">
        <v>296</v>
      </c>
      <c r="K18" s="304">
        <v>302</v>
      </c>
      <c r="L18" s="306">
        <v>290</v>
      </c>
      <c r="M18" s="305">
        <v>300</v>
      </c>
      <c r="N18" s="303">
        <v>443</v>
      </c>
      <c r="O18" s="304">
        <v>403</v>
      </c>
      <c r="P18" s="306">
        <v>361</v>
      </c>
      <c r="Q18" s="304">
        <v>165</v>
      </c>
      <c r="R18" s="303">
        <v>108</v>
      </c>
      <c r="S18" s="305">
        <v>59</v>
      </c>
      <c r="T18" s="303">
        <v>2</v>
      </c>
      <c r="U18" s="304">
        <v>0</v>
      </c>
      <c r="V18" s="303">
        <v>42</v>
      </c>
      <c r="W18" s="305">
        <v>7</v>
      </c>
      <c r="X18" s="303">
        <v>0</v>
      </c>
      <c r="Y18" s="304">
        <v>0</v>
      </c>
    </row>
    <row r="19" spans="1:25" ht="93.75" customHeight="1">
      <c r="A19" s="141" t="s">
        <v>12</v>
      </c>
      <c r="B19" s="303">
        <v>9</v>
      </c>
      <c r="C19" s="304">
        <v>9</v>
      </c>
      <c r="D19" s="303">
        <v>6</v>
      </c>
      <c r="E19" s="305">
        <v>14</v>
      </c>
      <c r="F19" s="303">
        <v>32</v>
      </c>
      <c r="G19" s="304">
        <v>16</v>
      </c>
      <c r="H19" s="303">
        <v>28</v>
      </c>
      <c r="I19" s="304">
        <v>22</v>
      </c>
      <c r="J19" s="303">
        <v>235</v>
      </c>
      <c r="K19" s="304">
        <v>258</v>
      </c>
      <c r="L19" s="306">
        <v>219</v>
      </c>
      <c r="M19" s="305">
        <v>250</v>
      </c>
      <c r="N19" s="303">
        <v>288</v>
      </c>
      <c r="O19" s="304">
        <v>218</v>
      </c>
      <c r="P19" s="306">
        <v>60</v>
      </c>
      <c r="Q19" s="304">
        <v>9</v>
      </c>
      <c r="R19" s="303">
        <v>54</v>
      </c>
      <c r="S19" s="305">
        <v>21</v>
      </c>
      <c r="T19" s="303">
        <v>0</v>
      </c>
      <c r="U19" s="304">
        <v>0</v>
      </c>
      <c r="V19" s="303">
        <v>29</v>
      </c>
      <c r="W19" s="305">
        <v>28</v>
      </c>
      <c r="X19" s="303">
        <v>0</v>
      </c>
      <c r="Y19" s="304">
        <v>0</v>
      </c>
    </row>
    <row r="20" spans="1:25" ht="93.75" customHeight="1">
      <c r="A20" s="141" t="s">
        <v>13</v>
      </c>
      <c r="B20" s="303">
        <v>19</v>
      </c>
      <c r="C20" s="304">
        <v>21</v>
      </c>
      <c r="D20" s="303">
        <v>16</v>
      </c>
      <c r="E20" s="305">
        <v>23</v>
      </c>
      <c r="F20" s="303">
        <v>1</v>
      </c>
      <c r="G20" s="304">
        <v>0</v>
      </c>
      <c r="H20" s="303">
        <v>1</v>
      </c>
      <c r="I20" s="304">
        <v>0</v>
      </c>
      <c r="J20" s="303">
        <v>45</v>
      </c>
      <c r="K20" s="304">
        <v>56</v>
      </c>
      <c r="L20" s="306">
        <v>45</v>
      </c>
      <c r="M20" s="305">
        <v>55</v>
      </c>
      <c r="N20" s="303">
        <v>155</v>
      </c>
      <c r="O20" s="304">
        <v>157</v>
      </c>
      <c r="P20" s="306">
        <v>151</v>
      </c>
      <c r="Q20" s="304">
        <v>38</v>
      </c>
      <c r="R20" s="303">
        <v>147</v>
      </c>
      <c r="S20" s="305">
        <v>106</v>
      </c>
      <c r="T20" s="303">
        <v>0</v>
      </c>
      <c r="U20" s="304">
        <v>0</v>
      </c>
      <c r="V20" s="303">
        <v>2</v>
      </c>
      <c r="W20" s="305">
        <v>2</v>
      </c>
      <c r="X20" s="303">
        <v>0</v>
      </c>
      <c r="Y20" s="304">
        <v>171</v>
      </c>
    </row>
    <row r="21" spans="1:25" ht="93.75" customHeight="1" thickBot="1">
      <c r="A21" s="142" t="s">
        <v>14</v>
      </c>
      <c r="B21" s="307">
        <v>88</v>
      </c>
      <c r="C21" s="308">
        <v>65</v>
      </c>
      <c r="D21" s="307">
        <v>71</v>
      </c>
      <c r="E21" s="309">
        <v>67</v>
      </c>
      <c r="F21" s="307">
        <v>42</v>
      </c>
      <c r="G21" s="308">
        <v>23</v>
      </c>
      <c r="H21" s="307">
        <v>36</v>
      </c>
      <c r="I21" s="308">
        <v>36</v>
      </c>
      <c r="J21" s="307">
        <v>176</v>
      </c>
      <c r="K21" s="308">
        <v>209</v>
      </c>
      <c r="L21" s="310">
        <v>176</v>
      </c>
      <c r="M21" s="309">
        <v>210</v>
      </c>
      <c r="N21" s="307">
        <v>376</v>
      </c>
      <c r="O21" s="308">
        <v>368</v>
      </c>
      <c r="P21" s="310">
        <v>487</v>
      </c>
      <c r="Q21" s="308">
        <v>123</v>
      </c>
      <c r="R21" s="307">
        <v>361</v>
      </c>
      <c r="S21" s="309">
        <v>324</v>
      </c>
      <c r="T21" s="307">
        <v>3</v>
      </c>
      <c r="U21" s="308">
        <v>3</v>
      </c>
      <c r="V21" s="307">
        <v>5</v>
      </c>
      <c r="W21" s="309">
        <v>6</v>
      </c>
      <c r="X21" s="307">
        <v>0</v>
      </c>
      <c r="Y21" s="308">
        <v>0</v>
      </c>
    </row>
    <row r="22" spans="1:25" ht="93.75" customHeight="1" thickTop="1" thickBot="1">
      <c r="A22" s="143" t="s">
        <v>15</v>
      </c>
      <c r="B22" s="311">
        <v>830</v>
      </c>
      <c r="C22" s="312">
        <v>796</v>
      </c>
      <c r="D22" s="311">
        <v>697</v>
      </c>
      <c r="E22" s="313">
        <v>940</v>
      </c>
      <c r="F22" s="311">
        <v>150</v>
      </c>
      <c r="G22" s="312">
        <v>46</v>
      </c>
      <c r="H22" s="311">
        <v>95</v>
      </c>
      <c r="I22" s="312">
        <v>67</v>
      </c>
      <c r="J22" s="311">
        <v>1511</v>
      </c>
      <c r="K22" s="312">
        <v>1803</v>
      </c>
      <c r="L22" s="314">
        <v>1441</v>
      </c>
      <c r="M22" s="313">
        <v>1760</v>
      </c>
      <c r="N22" s="311">
        <v>3212</v>
      </c>
      <c r="O22" s="312">
        <v>2643</v>
      </c>
      <c r="P22" s="314">
        <v>2444</v>
      </c>
      <c r="Q22" s="312">
        <v>848</v>
      </c>
      <c r="R22" s="311">
        <v>1729</v>
      </c>
      <c r="S22" s="313">
        <v>1232</v>
      </c>
      <c r="T22" s="311">
        <v>49</v>
      </c>
      <c r="U22" s="312">
        <v>23</v>
      </c>
      <c r="V22" s="311">
        <v>204</v>
      </c>
      <c r="W22" s="313">
        <v>115</v>
      </c>
      <c r="X22" s="311">
        <v>0</v>
      </c>
      <c r="Y22" s="312">
        <v>171</v>
      </c>
    </row>
    <row r="23" spans="1:25" ht="21" customHeight="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</row>
    <row r="24" spans="1:25" ht="17.25" customHeight="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</row>
    <row r="25" spans="1:25" ht="69.75" customHeight="1" thickBot="1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5"/>
    </row>
    <row r="26" spans="1:25" ht="122.25" customHeight="1">
      <c r="A26" s="788" t="s">
        <v>186</v>
      </c>
      <c r="B26" s="791" t="s">
        <v>128</v>
      </c>
      <c r="C26" s="792"/>
      <c r="D26" s="791" t="s">
        <v>67</v>
      </c>
      <c r="E26" s="792"/>
      <c r="F26" s="791" t="s">
        <v>129</v>
      </c>
      <c r="G26" s="792"/>
      <c r="H26" s="791" t="s">
        <v>218</v>
      </c>
      <c r="I26" s="795"/>
      <c r="J26" s="795"/>
      <c r="K26" s="792"/>
      <c r="L26" s="791" t="s">
        <v>219</v>
      </c>
      <c r="M26" s="795"/>
      <c r="N26" s="795"/>
      <c r="O26" s="792"/>
      <c r="P26" s="791" t="s">
        <v>220</v>
      </c>
      <c r="Q26" s="792"/>
      <c r="R26" s="791" t="s">
        <v>221</v>
      </c>
      <c r="S26" s="795"/>
      <c r="T26" s="795"/>
      <c r="U26" s="792"/>
      <c r="V26" s="791" t="s">
        <v>222</v>
      </c>
      <c r="W26" s="792"/>
      <c r="X26" s="791" t="s">
        <v>207</v>
      </c>
      <c r="Y26" s="792"/>
    </row>
    <row r="27" spans="1:25" ht="122.25" customHeight="1" thickBot="1">
      <c r="A27" s="789"/>
      <c r="B27" s="793"/>
      <c r="C27" s="794"/>
      <c r="D27" s="793"/>
      <c r="E27" s="794"/>
      <c r="F27" s="793"/>
      <c r="G27" s="794"/>
      <c r="H27" s="793"/>
      <c r="I27" s="796"/>
      <c r="J27" s="796"/>
      <c r="K27" s="794"/>
      <c r="L27" s="793"/>
      <c r="M27" s="796"/>
      <c r="N27" s="796"/>
      <c r="O27" s="794"/>
      <c r="P27" s="793"/>
      <c r="Q27" s="794"/>
      <c r="R27" s="793"/>
      <c r="S27" s="796"/>
      <c r="T27" s="796"/>
      <c r="U27" s="794"/>
      <c r="V27" s="793"/>
      <c r="W27" s="794"/>
      <c r="X27" s="793"/>
      <c r="Y27" s="794"/>
    </row>
    <row r="28" spans="1:25" ht="111" customHeight="1" thickTop="1">
      <c r="A28" s="789"/>
      <c r="B28" s="797" t="s">
        <v>130</v>
      </c>
      <c r="C28" s="798"/>
      <c r="D28" s="797" t="s">
        <v>131</v>
      </c>
      <c r="E28" s="798"/>
      <c r="F28" s="797" t="s">
        <v>183</v>
      </c>
      <c r="G28" s="798"/>
      <c r="H28" s="797" t="s">
        <v>130</v>
      </c>
      <c r="I28" s="798"/>
      <c r="J28" s="797" t="s">
        <v>132</v>
      </c>
      <c r="K28" s="798"/>
      <c r="L28" s="797" t="s">
        <v>130</v>
      </c>
      <c r="M28" s="798"/>
      <c r="N28" s="797" t="s">
        <v>132</v>
      </c>
      <c r="O28" s="798"/>
      <c r="P28" s="797" t="s">
        <v>132</v>
      </c>
      <c r="Q28" s="798"/>
      <c r="R28" s="797" t="s">
        <v>130</v>
      </c>
      <c r="S28" s="798"/>
      <c r="T28" s="797" t="s">
        <v>132</v>
      </c>
      <c r="U28" s="798"/>
      <c r="V28" s="797" t="s">
        <v>132</v>
      </c>
      <c r="W28" s="798"/>
      <c r="X28" s="799" t="s">
        <v>132</v>
      </c>
      <c r="Y28" s="800"/>
    </row>
    <row r="29" spans="1:25" ht="82.5" customHeight="1">
      <c r="A29" s="789"/>
      <c r="B29" s="785" t="s">
        <v>208</v>
      </c>
      <c r="C29" s="782" t="s">
        <v>209</v>
      </c>
      <c r="D29" s="785" t="s">
        <v>208</v>
      </c>
      <c r="E29" s="782" t="s">
        <v>209</v>
      </c>
      <c r="F29" s="785" t="s">
        <v>208</v>
      </c>
      <c r="G29" s="782" t="s">
        <v>209</v>
      </c>
      <c r="H29" s="785" t="s">
        <v>208</v>
      </c>
      <c r="I29" s="782" t="s">
        <v>209</v>
      </c>
      <c r="J29" s="785" t="s">
        <v>208</v>
      </c>
      <c r="K29" s="782" t="s">
        <v>209</v>
      </c>
      <c r="L29" s="785" t="s">
        <v>208</v>
      </c>
      <c r="M29" s="782" t="s">
        <v>209</v>
      </c>
      <c r="N29" s="785" t="s">
        <v>208</v>
      </c>
      <c r="O29" s="782" t="s">
        <v>209</v>
      </c>
      <c r="P29" s="785" t="s">
        <v>208</v>
      </c>
      <c r="Q29" s="782" t="s">
        <v>209</v>
      </c>
      <c r="R29" s="785" t="s">
        <v>208</v>
      </c>
      <c r="S29" s="782" t="s">
        <v>209</v>
      </c>
      <c r="T29" s="785" t="s">
        <v>208</v>
      </c>
      <c r="U29" s="782" t="s">
        <v>209</v>
      </c>
      <c r="V29" s="785" t="s">
        <v>208</v>
      </c>
      <c r="W29" s="782" t="s">
        <v>209</v>
      </c>
      <c r="X29" s="785" t="s">
        <v>208</v>
      </c>
      <c r="Y29" s="782" t="s">
        <v>209</v>
      </c>
    </row>
    <row r="30" spans="1:25" ht="82.5" customHeight="1">
      <c r="A30" s="789"/>
      <c r="B30" s="786"/>
      <c r="C30" s="783"/>
      <c r="D30" s="786"/>
      <c r="E30" s="783"/>
      <c r="F30" s="786"/>
      <c r="G30" s="783"/>
      <c r="H30" s="786"/>
      <c r="I30" s="783"/>
      <c r="J30" s="786"/>
      <c r="K30" s="783"/>
      <c r="L30" s="786"/>
      <c r="M30" s="783"/>
      <c r="N30" s="786"/>
      <c r="O30" s="783"/>
      <c r="P30" s="786"/>
      <c r="Q30" s="783"/>
      <c r="R30" s="786"/>
      <c r="S30" s="783"/>
      <c r="T30" s="786"/>
      <c r="U30" s="783"/>
      <c r="V30" s="786"/>
      <c r="W30" s="783"/>
      <c r="X30" s="786"/>
      <c r="Y30" s="783"/>
    </row>
    <row r="31" spans="1:25" ht="82.5" customHeight="1" thickBot="1">
      <c r="A31" s="790"/>
      <c r="B31" s="787"/>
      <c r="C31" s="784"/>
      <c r="D31" s="787"/>
      <c r="E31" s="784"/>
      <c r="F31" s="787"/>
      <c r="G31" s="784"/>
      <c r="H31" s="787"/>
      <c r="I31" s="784"/>
      <c r="J31" s="787"/>
      <c r="K31" s="784"/>
      <c r="L31" s="787"/>
      <c r="M31" s="784"/>
      <c r="N31" s="787"/>
      <c r="O31" s="784"/>
      <c r="P31" s="787"/>
      <c r="Q31" s="784"/>
      <c r="R31" s="787"/>
      <c r="S31" s="784"/>
      <c r="T31" s="787"/>
      <c r="U31" s="784"/>
      <c r="V31" s="787"/>
      <c r="W31" s="784"/>
      <c r="X31" s="787"/>
      <c r="Y31" s="784"/>
    </row>
    <row r="32" spans="1:25" ht="93.75" customHeight="1">
      <c r="A32" s="144" t="s">
        <v>1</v>
      </c>
      <c r="B32" s="315">
        <v>49</v>
      </c>
      <c r="C32" s="316">
        <v>2384</v>
      </c>
      <c r="D32" s="315">
        <v>0</v>
      </c>
      <c r="E32" s="317">
        <v>3</v>
      </c>
      <c r="F32" s="315">
        <v>0</v>
      </c>
      <c r="G32" s="318">
        <v>0</v>
      </c>
      <c r="H32" s="319">
        <v>95</v>
      </c>
      <c r="I32" s="316">
        <v>132</v>
      </c>
      <c r="J32" s="319">
        <v>65</v>
      </c>
      <c r="K32" s="316">
        <v>141</v>
      </c>
      <c r="L32" s="315">
        <v>496</v>
      </c>
      <c r="M32" s="318">
        <v>776</v>
      </c>
      <c r="N32" s="315">
        <v>448</v>
      </c>
      <c r="O32" s="316">
        <v>772</v>
      </c>
      <c r="P32" s="315">
        <v>0</v>
      </c>
      <c r="Q32" s="318">
        <v>0</v>
      </c>
      <c r="R32" s="319">
        <v>0</v>
      </c>
      <c r="S32" s="318">
        <v>101</v>
      </c>
      <c r="T32" s="315">
        <v>0</v>
      </c>
      <c r="U32" s="316">
        <v>97</v>
      </c>
      <c r="V32" s="315">
        <v>226</v>
      </c>
      <c r="W32" s="316">
        <v>2890</v>
      </c>
      <c r="X32" s="319">
        <v>39</v>
      </c>
      <c r="Y32" s="316">
        <v>376</v>
      </c>
    </row>
    <row r="33" spans="1:25" ht="93.75" customHeight="1">
      <c r="A33" s="145" t="s">
        <v>2</v>
      </c>
      <c r="B33" s="320">
        <v>3702</v>
      </c>
      <c r="C33" s="321">
        <v>1345</v>
      </c>
      <c r="D33" s="320">
        <v>0</v>
      </c>
      <c r="E33" s="322">
        <v>3</v>
      </c>
      <c r="F33" s="320">
        <v>0</v>
      </c>
      <c r="G33" s="323">
        <v>0</v>
      </c>
      <c r="H33" s="324">
        <v>2157</v>
      </c>
      <c r="I33" s="321">
        <v>3332</v>
      </c>
      <c r="J33" s="324">
        <v>1270</v>
      </c>
      <c r="K33" s="321">
        <v>3117</v>
      </c>
      <c r="L33" s="320">
        <v>1899</v>
      </c>
      <c r="M33" s="323">
        <v>3470</v>
      </c>
      <c r="N33" s="320">
        <v>1758</v>
      </c>
      <c r="O33" s="321">
        <v>3357</v>
      </c>
      <c r="P33" s="320">
        <v>0</v>
      </c>
      <c r="Q33" s="323">
        <v>0</v>
      </c>
      <c r="R33" s="324">
        <v>0</v>
      </c>
      <c r="S33" s="323">
        <v>129</v>
      </c>
      <c r="T33" s="320">
        <v>0</v>
      </c>
      <c r="U33" s="321">
        <v>114</v>
      </c>
      <c r="V33" s="320">
        <v>73</v>
      </c>
      <c r="W33" s="321">
        <v>1439</v>
      </c>
      <c r="X33" s="324">
        <v>64</v>
      </c>
      <c r="Y33" s="321">
        <v>2004</v>
      </c>
    </row>
    <row r="34" spans="1:25" ht="93.75" customHeight="1">
      <c r="A34" s="145" t="s">
        <v>3</v>
      </c>
      <c r="B34" s="320">
        <v>3731</v>
      </c>
      <c r="C34" s="321">
        <v>2653</v>
      </c>
      <c r="D34" s="320">
        <v>9</v>
      </c>
      <c r="E34" s="322">
        <v>32</v>
      </c>
      <c r="F34" s="320">
        <v>0</v>
      </c>
      <c r="G34" s="323">
        <v>0</v>
      </c>
      <c r="H34" s="324">
        <v>1046</v>
      </c>
      <c r="I34" s="321">
        <v>2220</v>
      </c>
      <c r="J34" s="324">
        <v>921</v>
      </c>
      <c r="K34" s="321">
        <v>2236</v>
      </c>
      <c r="L34" s="320">
        <v>2274</v>
      </c>
      <c r="M34" s="323">
        <v>5375</v>
      </c>
      <c r="N34" s="320">
        <v>2182</v>
      </c>
      <c r="O34" s="321">
        <v>5307</v>
      </c>
      <c r="P34" s="320">
        <v>0</v>
      </c>
      <c r="Q34" s="323">
        <v>0</v>
      </c>
      <c r="R34" s="324">
        <v>0</v>
      </c>
      <c r="S34" s="323">
        <v>62</v>
      </c>
      <c r="T34" s="320">
        <v>0</v>
      </c>
      <c r="U34" s="321">
        <v>62</v>
      </c>
      <c r="V34" s="320">
        <v>58</v>
      </c>
      <c r="W34" s="321">
        <v>1103</v>
      </c>
      <c r="X34" s="324">
        <v>8</v>
      </c>
      <c r="Y34" s="321">
        <v>1101</v>
      </c>
    </row>
    <row r="35" spans="1:25" ht="93.75" customHeight="1">
      <c r="A35" s="145" t="s">
        <v>4</v>
      </c>
      <c r="B35" s="320">
        <v>1770</v>
      </c>
      <c r="C35" s="321">
        <v>1175</v>
      </c>
      <c r="D35" s="320">
        <v>7</v>
      </c>
      <c r="E35" s="322">
        <v>15</v>
      </c>
      <c r="F35" s="320">
        <v>0</v>
      </c>
      <c r="G35" s="323">
        <v>0</v>
      </c>
      <c r="H35" s="324">
        <v>403</v>
      </c>
      <c r="I35" s="321">
        <v>1063</v>
      </c>
      <c r="J35" s="324">
        <v>371</v>
      </c>
      <c r="K35" s="321">
        <v>1112</v>
      </c>
      <c r="L35" s="320">
        <v>733</v>
      </c>
      <c r="M35" s="323">
        <v>1567</v>
      </c>
      <c r="N35" s="320">
        <v>708</v>
      </c>
      <c r="O35" s="321">
        <v>1539</v>
      </c>
      <c r="P35" s="320">
        <v>0</v>
      </c>
      <c r="Q35" s="323">
        <v>0</v>
      </c>
      <c r="R35" s="324">
        <v>1</v>
      </c>
      <c r="S35" s="323">
        <v>201</v>
      </c>
      <c r="T35" s="320">
        <v>1</v>
      </c>
      <c r="U35" s="321">
        <v>186</v>
      </c>
      <c r="V35" s="320">
        <v>55</v>
      </c>
      <c r="W35" s="321">
        <v>535</v>
      </c>
      <c r="X35" s="324">
        <v>104</v>
      </c>
      <c r="Y35" s="321">
        <v>1487</v>
      </c>
    </row>
    <row r="36" spans="1:25" ht="93.75" customHeight="1">
      <c r="A36" s="145" t="s">
        <v>5</v>
      </c>
      <c r="B36" s="320">
        <v>845</v>
      </c>
      <c r="C36" s="321">
        <v>600</v>
      </c>
      <c r="D36" s="320">
        <v>5</v>
      </c>
      <c r="E36" s="322">
        <v>6</v>
      </c>
      <c r="F36" s="320">
        <v>0</v>
      </c>
      <c r="G36" s="323">
        <v>1</v>
      </c>
      <c r="H36" s="324">
        <v>755</v>
      </c>
      <c r="I36" s="321">
        <v>1363</v>
      </c>
      <c r="J36" s="324">
        <v>608</v>
      </c>
      <c r="K36" s="321">
        <v>1419</v>
      </c>
      <c r="L36" s="320">
        <v>621</v>
      </c>
      <c r="M36" s="323">
        <v>1262</v>
      </c>
      <c r="N36" s="320">
        <v>610</v>
      </c>
      <c r="O36" s="321">
        <v>1249</v>
      </c>
      <c r="P36" s="320">
        <v>0</v>
      </c>
      <c r="Q36" s="323">
        <v>13</v>
      </c>
      <c r="R36" s="324">
        <v>0</v>
      </c>
      <c r="S36" s="323">
        <v>65</v>
      </c>
      <c r="T36" s="320">
        <v>0</v>
      </c>
      <c r="U36" s="321">
        <v>60</v>
      </c>
      <c r="V36" s="320">
        <v>51</v>
      </c>
      <c r="W36" s="321">
        <v>678</v>
      </c>
      <c r="X36" s="324">
        <v>0</v>
      </c>
      <c r="Y36" s="321">
        <v>674</v>
      </c>
    </row>
    <row r="37" spans="1:25" ht="93.75" customHeight="1">
      <c r="A37" s="145" t="s">
        <v>6</v>
      </c>
      <c r="B37" s="320">
        <v>4088</v>
      </c>
      <c r="C37" s="321">
        <v>1591</v>
      </c>
      <c r="D37" s="320">
        <v>9</v>
      </c>
      <c r="E37" s="322">
        <v>27</v>
      </c>
      <c r="F37" s="320">
        <v>0</v>
      </c>
      <c r="G37" s="323">
        <v>0</v>
      </c>
      <c r="H37" s="324">
        <v>3607</v>
      </c>
      <c r="I37" s="321">
        <v>5704</v>
      </c>
      <c r="J37" s="324">
        <v>3092</v>
      </c>
      <c r="K37" s="321">
        <v>5784</v>
      </c>
      <c r="L37" s="320">
        <v>4404</v>
      </c>
      <c r="M37" s="323">
        <v>6914</v>
      </c>
      <c r="N37" s="320">
        <v>4290</v>
      </c>
      <c r="O37" s="321">
        <v>6814</v>
      </c>
      <c r="P37" s="320">
        <v>0</v>
      </c>
      <c r="Q37" s="323">
        <v>16</v>
      </c>
      <c r="R37" s="324">
        <v>1</v>
      </c>
      <c r="S37" s="323">
        <v>411</v>
      </c>
      <c r="T37" s="320">
        <v>0</v>
      </c>
      <c r="U37" s="321">
        <v>409</v>
      </c>
      <c r="V37" s="320">
        <v>62</v>
      </c>
      <c r="W37" s="321">
        <v>1583</v>
      </c>
      <c r="X37" s="324">
        <v>0</v>
      </c>
      <c r="Y37" s="321">
        <v>865</v>
      </c>
    </row>
    <row r="38" spans="1:25" ht="93.75" customHeight="1">
      <c r="A38" s="145" t="s">
        <v>7</v>
      </c>
      <c r="B38" s="320">
        <v>2237</v>
      </c>
      <c r="C38" s="321">
        <v>1641</v>
      </c>
      <c r="D38" s="320">
        <v>5</v>
      </c>
      <c r="E38" s="322">
        <v>9</v>
      </c>
      <c r="F38" s="320">
        <v>0</v>
      </c>
      <c r="G38" s="323">
        <v>0</v>
      </c>
      <c r="H38" s="324">
        <v>1229</v>
      </c>
      <c r="I38" s="321">
        <v>2319</v>
      </c>
      <c r="J38" s="324">
        <v>1145</v>
      </c>
      <c r="K38" s="321">
        <v>2483</v>
      </c>
      <c r="L38" s="320">
        <v>1038</v>
      </c>
      <c r="M38" s="323">
        <v>1823</v>
      </c>
      <c r="N38" s="320">
        <v>1027</v>
      </c>
      <c r="O38" s="321">
        <v>1825</v>
      </c>
      <c r="P38" s="320">
        <v>0</v>
      </c>
      <c r="Q38" s="323">
        <v>0</v>
      </c>
      <c r="R38" s="324">
        <v>54</v>
      </c>
      <c r="S38" s="323">
        <v>196</v>
      </c>
      <c r="T38" s="320">
        <v>54</v>
      </c>
      <c r="U38" s="321">
        <v>196</v>
      </c>
      <c r="V38" s="320">
        <v>49</v>
      </c>
      <c r="W38" s="321">
        <v>918</v>
      </c>
      <c r="X38" s="324">
        <v>0</v>
      </c>
      <c r="Y38" s="321">
        <v>1185</v>
      </c>
    </row>
    <row r="39" spans="1:25" ht="93.75" customHeight="1">
      <c r="A39" s="145" t="s">
        <v>8</v>
      </c>
      <c r="B39" s="320">
        <v>2044</v>
      </c>
      <c r="C39" s="321">
        <v>1809</v>
      </c>
      <c r="D39" s="320">
        <v>1</v>
      </c>
      <c r="E39" s="322">
        <v>2</v>
      </c>
      <c r="F39" s="320">
        <v>0</v>
      </c>
      <c r="G39" s="323">
        <v>0</v>
      </c>
      <c r="H39" s="324">
        <v>801</v>
      </c>
      <c r="I39" s="321">
        <v>1775</v>
      </c>
      <c r="J39" s="324">
        <v>694</v>
      </c>
      <c r="K39" s="321">
        <v>1847</v>
      </c>
      <c r="L39" s="320">
        <v>884</v>
      </c>
      <c r="M39" s="323">
        <v>1674</v>
      </c>
      <c r="N39" s="320">
        <v>826</v>
      </c>
      <c r="O39" s="321">
        <v>1619</v>
      </c>
      <c r="P39" s="320">
        <v>0</v>
      </c>
      <c r="Q39" s="323">
        <v>0</v>
      </c>
      <c r="R39" s="324">
        <v>0</v>
      </c>
      <c r="S39" s="323">
        <v>85</v>
      </c>
      <c r="T39" s="320">
        <v>0</v>
      </c>
      <c r="U39" s="321">
        <v>85</v>
      </c>
      <c r="V39" s="320">
        <v>32</v>
      </c>
      <c r="W39" s="321">
        <v>510</v>
      </c>
      <c r="X39" s="324">
        <v>4</v>
      </c>
      <c r="Y39" s="321">
        <v>622</v>
      </c>
    </row>
    <row r="40" spans="1:25" ht="93.75" customHeight="1">
      <c r="A40" s="145" t="s">
        <v>9</v>
      </c>
      <c r="B40" s="320">
        <v>2598</v>
      </c>
      <c r="C40" s="321">
        <v>1154</v>
      </c>
      <c r="D40" s="320">
        <v>8</v>
      </c>
      <c r="E40" s="322">
        <v>12</v>
      </c>
      <c r="F40" s="320">
        <v>0</v>
      </c>
      <c r="G40" s="323">
        <v>0</v>
      </c>
      <c r="H40" s="324">
        <v>1317</v>
      </c>
      <c r="I40" s="321">
        <v>2390</v>
      </c>
      <c r="J40" s="324">
        <v>810</v>
      </c>
      <c r="K40" s="321">
        <v>2251</v>
      </c>
      <c r="L40" s="320">
        <v>994</v>
      </c>
      <c r="M40" s="323">
        <v>1849</v>
      </c>
      <c r="N40" s="320">
        <v>939</v>
      </c>
      <c r="O40" s="321">
        <v>1781</v>
      </c>
      <c r="P40" s="320">
        <v>0</v>
      </c>
      <c r="Q40" s="323">
        <v>0</v>
      </c>
      <c r="R40" s="324">
        <v>142</v>
      </c>
      <c r="S40" s="323">
        <v>95</v>
      </c>
      <c r="T40" s="320">
        <v>142</v>
      </c>
      <c r="U40" s="321">
        <v>95</v>
      </c>
      <c r="V40" s="320">
        <v>30</v>
      </c>
      <c r="W40" s="321">
        <v>317</v>
      </c>
      <c r="X40" s="324">
        <v>0</v>
      </c>
      <c r="Y40" s="321">
        <v>1218</v>
      </c>
    </row>
    <row r="41" spans="1:25" ht="93.75" customHeight="1">
      <c r="A41" s="145" t="s">
        <v>126</v>
      </c>
      <c r="B41" s="320">
        <v>1759</v>
      </c>
      <c r="C41" s="321">
        <v>1007</v>
      </c>
      <c r="D41" s="320">
        <v>0</v>
      </c>
      <c r="E41" s="322">
        <v>0</v>
      </c>
      <c r="F41" s="320">
        <v>0</v>
      </c>
      <c r="G41" s="323">
        <v>0</v>
      </c>
      <c r="H41" s="324">
        <v>766</v>
      </c>
      <c r="I41" s="321">
        <v>1694</v>
      </c>
      <c r="J41" s="324">
        <v>537</v>
      </c>
      <c r="K41" s="321">
        <v>1644</v>
      </c>
      <c r="L41" s="320">
        <v>1481</v>
      </c>
      <c r="M41" s="323">
        <v>2646</v>
      </c>
      <c r="N41" s="320">
        <v>1474</v>
      </c>
      <c r="O41" s="321">
        <v>2635</v>
      </c>
      <c r="P41" s="320">
        <v>0</v>
      </c>
      <c r="Q41" s="323">
        <v>6</v>
      </c>
      <c r="R41" s="324">
        <v>0</v>
      </c>
      <c r="S41" s="323">
        <v>94</v>
      </c>
      <c r="T41" s="320">
        <v>0</v>
      </c>
      <c r="U41" s="321">
        <v>95</v>
      </c>
      <c r="V41" s="320">
        <v>124</v>
      </c>
      <c r="W41" s="321">
        <v>1227</v>
      </c>
      <c r="X41" s="324">
        <v>1</v>
      </c>
      <c r="Y41" s="321">
        <v>899</v>
      </c>
    </row>
    <row r="42" spans="1:25" ht="93.75" customHeight="1">
      <c r="A42" s="145" t="s">
        <v>11</v>
      </c>
      <c r="B42" s="320">
        <v>6024</v>
      </c>
      <c r="C42" s="321">
        <v>2031</v>
      </c>
      <c r="D42" s="320">
        <v>30</v>
      </c>
      <c r="E42" s="322">
        <v>54</v>
      </c>
      <c r="F42" s="320">
        <v>0</v>
      </c>
      <c r="G42" s="323">
        <v>0</v>
      </c>
      <c r="H42" s="324">
        <v>2086</v>
      </c>
      <c r="I42" s="321">
        <v>3486</v>
      </c>
      <c r="J42" s="324">
        <v>1724</v>
      </c>
      <c r="K42" s="321">
        <v>3482</v>
      </c>
      <c r="L42" s="320">
        <v>2413</v>
      </c>
      <c r="M42" s="323">
        <v>4187</v>
      </c>
      <c r="N42" s="320">
        <v>2352</v>
      </c>
      <c r="O42" s="321">
        <v>4151</v>
      </c>
      <c r="P42" s="320">
        <v>0</v>
      </c>
      <c r="Q42" s="323">
        <v>6</v>
      </c>
      <c r="R42" s="324">
        <v>0</v>
      </c>
      <c r="S42" s="323">
        <v>229</v>
      </c>
      <c r="T42" s="320">
        <v>0</v>
      </c>
      <c r="U42" s="321">
        <v>186</v>
      </c>
      <c r="V42" s="320">
        <v>37</v>
      </c>
      <c r="W42" s="321">
        <v>1468</v>
      </c>
      <c r="X42" s="324">
        <v>0</v>
      </c>
      <c r="Y42" s="321">
        <v>2872</v>
      </c>
    </row>
    <row r="43" spans="1:25" ht="93.75" customHeight="1">
      <c r="A43" s="145" t="s">
        <v>12</v>
      </c>
      <c r="B43" s="320">
        <v>2711</v>
      </c>
      <c r="C43" s="321">
        <v>2102</v>
      </c>
      <c r="D43" s="320">
        <v>0</v>
      </c>
      <c r="E43" s="322">
        <v>0</v>
      </c>
      <c r="F43" s="320">
        <v>0</v>
      </c>
      <c r="G43" s="323">
        <v>0</v>
      </c>
      <c r="H43" s="324">
        <v>1319</v>
      </c>
      <c r="I43" s="321">
        <v>2509</v>
      </c>
      <c r="J43" s="324">
        <v>1090</v>
      </c>
      <c r="K43" s="321">
        <v>2605</v>
      </c>
      <c r="L43" s="320">
        <v>3662</v>
      </c>
      <c r="M43" s="323">
        <v>5715</v>
      </c>
      <c r="N43" s="320">
        <v>3440</v>
      </c>
      <c r="O43" s="321">
        <v>5567</v>
      </c>
      <c r="P43" s="320">
        <v>0</v>
      </c>
      <c r="Q43" s="323">
        <v>0</v>
      </c>
      <c r="R43" s="324">
        <v>0</v>
      </c>
      <c r="S43" s="323">
        <v>145</v>
      </c>
      <c r="T43" s="320">
        <v>0</v>
      </c>
      <c r="U43" s="321">
        <v>121</v>
      </c>
      <c r="V43" s="320">
        <v>102</v>
      </c>
      <c r="W43" s="321">
        <v>827</v>
      </c>
      <c r="X43" s="324">
        <v>32</v>
      </c>
      <c r="Y43" s="321">
        <v>1067</v>
      </c>
    </row>
    <row r="44" spans="1:25" ht="93.75" customHeight="1">
      <c r="A44" s="145" t="s">
        <v>13</v>
      </c>
      <c r="B44" s="320">
        <v>2312</v>
      </c>
      <c r="C44" s="321">
        <v>1785</v>
      </c>
      <c r="D44" s="320">
        <v>8</v>
      </c>
      <c r="E44" s="322">
        <v>20</v>
      </c>
      <c r="F44" s="320">
        <v>0</v>
      </c>
      <c r="G44" s="323">
        <v>0</v>
      </c>
      <c r="H44" s="324">
        <v>981</v>
      </c>
      <c r="I44" s="321">
        <v>1919</v>
      </c>
      <c r="J44" s="324">
        <v>914</v>
      </c>
      <c r="K44" s="321">
        <v>1977</v>
      </c>
      <c r="L44" s="320">
        <v>1935</v>
      </c>
      <c r="M44" s="323">
        <v>3330</v>
      </c>
      <c r="N44" s="320">
        <v>1774</v>
      </c>
      <c r="O44" s="321">
        <v>3179</v>
      </c>
      <c r="P44" s="320">
        <v>0</v>
      </c>
      <c r="Q44" s="323">
        <v>20</v>
      </c>
      <c r="R44" s="324">
        <v>0</v>
      </c>
      <c r="S44" s="323">
        <v>276</v>
      </c>
      <c r="T44" s="320">
        <v>0</v>
      </c>
      <c r="U44" s="321">
        <v>276</v>
      </c>
      <c r="V44" s="320">
        <v>74</v>
      </c>
      <c r="W44" s="321">
        <v>1616</v>
      </c>
      <c r="X44" s="324">
        <v>131</v>
      </c>
      <c r="Y44" s="321">
        <v>1264</v>
      </c>
    </row>
    <row r="45" spans="1:25" ht="93.75" customHeight="1" thickBot="1">
      <c r="A45" s="146" t="s">
        <v>14</v>
      </c>
      <c r="B45" s="325">
        <v>4876</v>
      </c>
      <c r="C45" s="326">
        <v>3188</v>
      </c>
      <c r="D45" s="325">
        <v>42</v>
      </c>
      <c r="E45" s="327">
        <v>90</v>
      </c>
      <c r="F45" s="325">
        <v>0</v>
      </c>
      <c r="G45" s="328">
        <v>0</v>
      </c>
      <c r="H45" s="329">
        <v>2285</v>
      </c>
      <c r="I45" s="326">
        <v>3839</v>
      </c>
      <c r="J45" s="329">
        <v>2017</v>
      </c>
      <c r="K45" s="326">
        <v>4131</v>
      </c>
      <c r="L45" s="325">
        <v>4281</v>
      </c>
      <c r="M45" s="328">
        <v>6152</v>
      </c>
      <c r="N45" s="325">
        <v>3995</v>
      </c>
      <c r="O45" s="326">
        <v>5896</v>
      </c>
      <c r="P45" s="325">
        <v>0</v>
      </c>
      <c r="Q45" s="328">
        <v>0</v>
      </c>
      <c r="R45" s="329">
        <v>0</v>
      </c>
      <c r="S45" s="328">
        <v>410</v>
      </c>
      <c r="T45" s="325">
        <v>0</v>
      </c>
      <c r="U45" s="326">
        <v>410</v>
      </c>
      <c r="V45" s="325">
        <v>122</v>
      </c>
      <c r="W45" s="326">
        <v>2530</v>
      </c>
      <c r="X45" s="329">
        <v>239</v>
      </c>
      <c r="Y45" s="326">
        <v>4803</v>
      </c>
    </row>
    <row r="46" spans="1:25" ht="93.75" customHeight="1" thickTop="1" thickBot="1">
      <c r="A46" s="147" t="s">
        <v>15</v>
      </c>
      <c r="B46" s="330">
        <v>38746</v>
      </c>
      <c r="C46" s="331">
        <v>24465</v>
      </c>
      <c r="D46" s="330">
        <v>124</v>
      </c>
      <c r="E46" s="332">
        <v>273</v>
      </c>
      <c r="F46" s="330">
        <v>0</v>
      </c>
      <c r="G46" s="333">
        <v>1</v>
      </c>
      <c r="H46" s="334">
        <v>18847</v>
      </c>
      <c r="I46" s="331">
        <v>33745</v>
      </c>
      <c r="J46" s="334">
        <v>15258</v>
      </c>
      <c r="K46" s="331">
        <v>34229</v>
      </c>
      <c r="L46" s="330">
        <v>27115</v>
      </c>
      <c r="M46" s="333">
        <v>46740</v>
      </c>
      <c r="N46" s="330">
        <v>25823</v>
      </c>
      <c r="O46" s="331">
        <v>45691</v>
      </c>
      <c r="P46" s="330">
        <v>0</v>
      </c>
      <c r="Q46" s="333">
        <v>61</v>
      </c>
      <c r="R46" s="334">
        <v>198</v>
      </c>
      <c r="S46" s="333">
        <v>2499</v>
      </c>
      <c r="T46" s="330">
        <v>197</v>
      </c>
      <c r="U46" s="331">
        <v>2392</v>
      </c>
      <c r="V46" s="330">
        <v>1095</v>
      </c>
      <c r="W46" s="331">
        <v>17641</v>
      </c>
      <c r="X46" s="334">
        <v>622</v>
      </c>
      <c r="Y46" s="331">
        <v>20437</v>
      </c>
    </row>
    <row r="47" spans="1:25" ht="93.75" customHeight="1">
      <c r="A47" s="148" t="s">
        <v>127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</row>
    <row r="48" spans="1:25" ht="93.75" customHeight="1">
      <c r="A48" s="802" t="s">
        <v>223</v>
      </c>
      <c r="B48" s="802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2"/>
      <c r="P48" s="802"/>
      <c r="Q48" s="802"/>
      <c r="R48" s="802"/>
      <c r="S48" s="802"/>
      <c r="T48" s="802"/>
      <c r="U48" s="802"/>
      <c r="V48" s="802"/>
      <c r="W48" s="802"/>
      <c r="X48" s="802"/>
      <c r="Y48" s="802"/>
    </row>
    <row r="49" spans="1:25" ht="36" customHeight="1">
      <c r="A49" s="148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1"/>
      <c r="X49" s="152"/>
      <c r="Y49" s="151"/>
    </row>
    <row r="50" spans="1:25" ht="28.5" customHeight="1">
      <c r="A50" s="55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61"/>
      <c r="X50" s="803"/>
      <c r="Y50" s="803"/>
    </row>
    <row r="51" spans="1:25">
      <c r="W51" s="4"/>
      <c r="X51" s="803"/>
      <c r="Y51" s="803"/>
    </row>
    <row r="52" spans="1:25" ht="15.75">
      <c r="B52" s="51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62"/>
      <c r="X52" s="801"/>
      <c r="Y52" s="801"/>
    </row>
    <row r="53" spans="1:25" ht="21" customHeight="1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4"/>
      <c r="P53" s="54"/>
      <c r="Q53" s="54"/>
      <c r="R53" s="54"/>
      <c r="S53" s="54"/>
      <c r="T53" s="54"/>
      <c r="U53" s="54"/>
      <c r="V53" s="54"/>
      <c r="W53" s="61"/>
      <c r="X53" s="294"/>
      <c r="Y53" s="294"/>
    </row>
    <row r="54" spans="1:25" ht="15.75">
      <c r="W54" s="4"/>
      <c r="X54" s="294"/>
      <c r="Y54" s="294"/>
    </row>
    <row r="55" spans="1:25" ht="15.75">
      <c r="W55" s="4"/>
      <c r="X55" s="294"/>
      <c r="Y55" s="294"/>
    </row>
    <row r="56" spans="1:25" ht="15.75">
      <c r="W56" s="4"/>
      <c r="X56" s="59"/>
      <c r="Y56" s="59"/>
    </row>
    <row r="57" spans="1:25" ht="15.75">
      <c r="W57" s="4"/>
      <c r="X57" s="59"/>
      <c r="Y57" s="59"/>
    </row>
    <row r="58" spans="1:25" ht="15.75">
      <c r="W58" s="4"/>
      <c r="X58" s="59"/>
      <c r="Y58" s="59"/>
    </row>
    <row r="59" spans="1:25" ht="15.75">
      <c r="W59" s="4"/>
      <c r="X59" s="59"/>
      <c r="Y59" s="59"/>
    </row>
    <row r="60" spans="1:25" ht="15.75">
      <c r="W60" s="4"/>
      <c r="X60" s="59"/>
      <c r="Y60" s="59"/>
    </row>
    <row r="61" spans="1:25" ht="15.75">
      <c r="W61" s="4"/>
      <c r="X61" s="59"/>
      <c r="Y61" s="59"/>
    </row>
    <row r="62" spans="1:25" ht="15.75">
      <c r="W62" s="4"/>
      <c r="X62" s="59"/>
      <c r="Y62" s="59"/>
    </row>
    <row r="63" spans="1:25" ht="15.75">
      <c r="W63" s="4"/>
      <c r="X63" s="59"/>
      <c r="Y63" s="59"/>
    </row>
    <row r="64" spans="1:25" ht="15.75">
      <c r="W64" s="4"/>
      <c r="X64" s="59"/>
      <c r="Y64" s="59"/>
    </row>
    <row r="65" spans="23:25" ht="15.75">
      <c r="W65" s="4"/>
      <c r="X65" s="59"/>
      <c r="Y65" s="59"/>
    </row>
    <row r="66" spans="23:25" ht="15.75">
      <c r="W66" s="4"/>
      <c r="X66" s="59"/>
      <c r="Y66" s="59"/>
    </row>
    <row r="67" spans="23:25" ht="15.75">
      <c r="W67" s="4"/>
      <c r="X67" s="59"/>
      <c r="Y67" s="59"/>
    </row>
    <row r="68" spans="23:25" ht="15.75">
      <c r="W68" s="4"/>
      <c r="X68" s="59"/>
      <c r="Y68" s="59"/>
    </row>
    <row r="69" spans="23:25" ht="15.75">
      <c r="W69" s="4"/>
      <c r="X69" s="59"/>
      <c r="Y69" s="59"/>
    </row>
    <row r="70" spans="23:25" ht="15.75">
      <c r="W70" s="4"/>
      <c r="X70" s="60"/>
      <c r="Y70" s="60"/>
    </row>
    <row r="71" spans="23:25">
      <c r="W71" s="4"/>
      <c r="X71" s="4"/>
      <c r="Y71" s="4"/>
    </row>
    <row r="72" spans="23:25">
      <c r="W72" s="4"/>
      <c r="X72" s="4"/>
      <c r="Y72" s="4"/>
    </row>
    <row r="73" spans="23:25">
      <c r="W73" s="4"/>
      <c r="X73" s="4"/>
      <c r="Y73" s="4"/>
    </row>
  </sheetData>
  <mergeCells count="95">
    <mergeCell ref="X52:Y52"/>
    <mergeCell ref="V29:V31"/>
    <mergeCell ref="W29:W31"/>
    <mergeCell ref="X29:X31"/>
    <mergeCell ref="Y29:Y31"/>
    <mergeCell ref="A48:Y48"/>
    <mergeCell ref="X50:Y51"/>
    <mergeCell ref="P29:P31"/>
    <mergeCell ref="Q29:Q31"/>
    <mergeCell ref="R29:R31"/>
    <mergeCell ref="S29:S31"/>
    <mergeCell ref="T29:T31"/>
    <mergeCell ref="U29:U31"/>
    <mergeCell ref="J29:J31"/>
    <mergeCell ref="K29:K31"/>
    <mergeCell ref="L29:L31"/>
    <mergeCell ref="M29:M31"/>
    <mergeCell ref="N29:N31"/>
    <mergeCell ref="O29:O31"/>
    <mergeCell ref="P28:Q28"/>
    <mergeCell ref="R28:S28"/>
    <mergeCell ref="P26:Q27"/>
    <mergeCell ref="R26:U27"/>
    <mergeCell ref="V26:W27"/>
    <mergeCell ref="X26:Y27"/>
    <mergeCell ref="B28:C28"/>
    <mergeCell ref="D28:E28"/>
    <mergeCell ref="F28:G28"/>
    <mergeCell ref="H28:I28"/>
    <mergeCell ref="J28:K28"/>
    <mergeCell ref="L28:M28"/>
    <mergeCell ref="L26:O27"/>
    <mergeCell ref="N28:O28"/>
    <mergeCell ref="T28:U28"/>
    <mergeCell ref="V28:W28"/>
    <mergeCell ref="X28:Y28"/>
    <mergeCell ref="A26:A31"/>
    <mergeCell ref="B26:C27"/>
    <mergeCell ref="D26:E27"/>
    <mergeCell ref="F26:G27"/>
    <mergeCell ref="H26:K27"/>
    <mergeCell ref="G29:G31"/>
    <mergeCell ref="H29:H31"/>
    <mergeCell ref="I29:I31"/>
    <mergeCell ref="B29:B31"/>
    <mergeCell ref="C29:C31"/>
    <mergeCell ref="D29:D31"/>
    <mergeCell ref="E29:E31"/>
    <mergeCell ref="F29:F31"/>
    <mergeCell ref="N4:O4"/>
    <mergeCell ref="P4:Q4"/>
    <mergeCell ref="Y5:Y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D4:E4"/>
    <mergeCell ref="F4:G4"/>
    <mergeCell ref="V4:W4"/>
    <mergeCell ref="M5:M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L4:M4"/>
    <mergeCell ref="A1:Y2"/>
    <mergeCell ref="H4:I4"/>
    <mergeCell ref="J4:K4"/>
    <mergeCell ref="R4:S4"/>
    <mergeCell ref="T4:U4"/>
    <mergeCell ref="A3:A7"/>
    <mergeCell ref="B3:E3"/>
    <mergeCell ref="F3:I3"/>
    <mergeCell ref="J3:M3"/>
    <mergeCell ref="N3:O3"/>
    <mergeCell ref="P3:S3"/>
    <mergeCell ref="T3:U3"/>
    <mergeCell ref="V3:W3"/>
    <mergeCell ref="X3:Y3"/>
    <mergeCell ref="X4:Y4"/>
    <mergeCell ref="B4:C4"/>
  </mergeCells>
  <conditionalFormatting sqref="B50:W50 A49 A26:P26 B28:Q28 B27:O27 A32:Q46 A47:Y47">
    <cfRule type="cellIs" dxfId="31" priority="31" operator="lessThan">
      <formula>0</formula>
    </cfRule>
  </conditionalFormatting>
  <conditionalFormatting sqref="O53:W53 X26:Y28 X32:Y46">
    <cfRule type="cellIs" dxfId="30" priority="32" operator="lessThan">
      <formula>0</formula>
    </cfRule>
  </conditionalFormatting>
  <conditionalFormatting sqref="A50">
    <cfRule type="cellIs" dxfId="29" priority="29" operator="lessThan">
      <formula>0</formula>
    </cfRule>
  </conditionalFormatting>
  <conditionalFormatting sqref="B52:W52">
    <cfRule type="cellIs" dxfId="28" priority="30" operator="lessThan">
      <formula>0</formula>
    </cfRule>
  </conditionalFormatting>
  <conditionalFormatting sqref="X50:Y68">
    <cfRule type="cellIs" dxfId="27" priority="28" operator="lessThan">
      <formula>0</formula>
    </cfRule>
  </conditionalFormatting>
  <conditionalFormatting sqref="X69:Y70">
    <cfRule type="cellIs" dxfId="26" priority="27" operator="lessThan">
      <formula>0</formula>
    </cfRule>
  </conditionalFormatting>
  <conditionalFormatting sqref="V26:W28 V32:W46">
    <cfRule type="cellIs" dxfId="25" priority="26" operator="lessThan">
      <formula>0</formula>
    </cfRule>
  </conditionalFormatting>
  <conditionalFormatting sqref="R26:U28 R32:U46">
    <cfRule type="cellIs" dxfId="24" priority="25" operator="lessThan">
      <formula>0</formula>
    </cfRule>
  </conditionalFormatting>
  <conditionalFormatting sqref="C5">
    <cfRule type="cellIs" dxfId="23" priority="24" operator="lessThan">
      <formula>0</formula>
    </cfRule>
  </conditionalFormatting>
  <conditionalFormatting sqref="W5">
    <cfRule type="cellIs" dxfId="22" priority="14" operator="lessThan">
      <formula>0</formula>
    </cfRule>
  </conditionalFormatting>
  <conditionalFormatting sqref="G5">
    <cfRule type="cellIs" dxfId="21" priority="22" operator="lessThan">
      <formula>0</formula>
    </cfRule>
  </conditionalFormatting>
  <conditionalFormatting sqref="E5">
    <cfRule type="cellIs" dxfId="20" priority="23" operator="lessThan">
      <formula>0</formula>
    </cfRule>
  </conditionalFormatting>
  <conditionalFormatting sqref="I5">
    <cfRule type="cellIs" dxfId="19" priority="21" operator="lessThan">
      <formula>0</formula>
    </cfRule>
  </conditionalFormatting>
  <conditionalFormatting sqref="K5">
    <cfRule type="cellIs" dxfId="18" priority="20" operator="lessThan">
      <formula>0</formula>
    </cfRule>
  </conditionalFormatting>
  <conditionalFormatting sqref="M5">
    <cfRule type="cellIs" dxfId="17" priority="19" operator="lessThan">
      <formula>0</formula>
    </cfRule>
  </conditionalFormatting>
  <conditionalFormatting sqref="O5">
    <cfRule type="cellIs" dxfId="16" priority="18" operator="lessThan">
      <formula>0</formula>
    </cfRule>
  </conditionalFormatting>
  <conditionalFormatting sqref="Q5">
    <cfRule type="cellIs" dxfId="15" priority="17" operator="lessThan">
      <formula>0</formula>
    </cfRule>
  </conditionalFormatting>
  <conditionalFormatting sqref="S5">
    <cfRule type="cellIs" dxfId="14" priority="16" operator="lessThan">
      <formula>0</formula>
    </cfRule>
  </conditionalFormatting>
  <conditionalFormatting sqref="U5">
    <cfRule type="cellIs" dxfId="13" priority="15" operator="lessThan">
      <formula>0</formula>
    </cfRule>
  </conditionalFormatting>
  <conditionalFormatting sqref="Y5">
    <cfRule type="cellIs" dxfId="12" priority="13" operator="lessThan">
      <formula>0</formula>
    </cfRule>
  </conditionalFormatting>
  <conditionalFormatting sqref="C29">
    <cfRule type="cellIs" dxfId="11" priority="12" operator="lessThan">
      <formula>0</formula>
    </cfRule>
  </conditionalFormatting>
  <conditionalFormatting sqref="E29">
    <cfRule type="cellIs" dxfId="10" priority="11" operator="lessThan">
      <formula>0</formula>
    </cfRule>
  </conditionalFormatting>
  <conditionalFormatting sqref="G29">
    <cfRule type="cellIs" dxfId="9" priority="10" operator="lessThan">
      <formula>0</formula>
    </cfRule>
  </conditionalFormatting>
  <conditionalFormatting sqref="I29">
    <cfRule type="cellIs" dxfId="8" priority="9" operator="lessThan">
      <formula>0</formula>
    </cfRule>
  </conditionalFormatting>
  <conditionalFormatting sqref="K29">
    <cfRule type="cellIs" dxfId="7" priority="8" operator="lessThan">
      <formula>0</formula>
    </cfRule>
  </conditionalFormatting>
  <conditionalFormatting sqref="M29">
    <cfRule type="cellIs" dxfId="6" priority="7" operator="lessThan">
      <formula>0</formula>
    </cfRule>
  </conditionalFormatting>
  <conditionalFormatting sqref="O29">
    <cfRule type="cellIs" dxfId="5" priority="6" operator="lessThan">
      <formula>0</formula>
    </cfRule>
  </conditionalFormatting>
  <conditionalFormatting sqref="Q29">
    <cfRule type="cellIs" dxfId="4" priority="5" operator="lessThan">
      <formula>0</formula>
    </cfRule>
  </conditionalFormatting>
  <conditionalFormatting sqref="S29">
    <cfRule type="cellIs" dxfId="3" priority="4" operator="lessThan">
      <formula>0</formula>
    </cfRule>
  </conditionalFormatting>
  <conditionalFormatting sqref="U29">
    <cfRule type="cellIs" dxfId="2" priority="3" operator="lessThan">
      <formula>0</formula>
    </cfRule>
  </conditionalFormatting>
  <conditionalFormatting sqref="W29">
    <cfRule type="cellIs" dxfId="1" priority="2" operator="lessThan">
      <formula>0</formula>
    </cfRule>
  </conditionalFormatting>
  <conditionalFormatting sqref="Y29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2" orientation="landscape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Q129"/>
  <sheetViews>
    <sheetView view="pageBreakPreview" topLeftCell="B1" zoomScale="30" zoomScaleNormal="40" zoomScaleSheetLayoutView="30" workbookViewId="0">
      <selection activeCell="B2" sqref="B2:AD2"/>
    </sheetView>
  </sheetViews>
  <sheetFormatPr defaultColWidth="10.28515625" defaultRowHeight="12.75"/>
  <cols>
    <col min="1" max="1" width="7.42578125" style="7" customWidth="1"/>
    <col min="2" max="2" width="10.140625" style="7" customWidth="1"/>
    <col min="3" max="30" width="16.5703125" style="7" customWidth="1"/>
    <col min="31" max="32" width="9.85546875" style="7" customWidth="1"/>
    <col min="33" max="33" width="10.28515625" style="7" customWidth="1"/>
    <col min="34" max="34" width="9.7109375" style="7" customWidth="1"/>
    <col min="35" max="35" width="56.5703125" style="7" customWidth="1"/>
    <col min="36" max="36" width="11.140625" style="7" customWidth="1"/>
    <col min="37" max="37" width="10.28515625" style="7" customWidth="1"/>
    <col min="38" max="16384" width="10.28515625" style="7"/>
  </cols>
  <sheetData>
    <row r="2" spans="1:43" ht="66" customHeight="1">
      <c r="A2" s="820"/>
      <c r="B2" s="821" t="s">
        <v>490</v>
      </c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  <c r="Q2" s="821"/>
      <c r="R2" s="821"/>
      <c r="S2" s="821"/>
      <c r="T2" s="821"/>
      <c r="U2" s="821"/>
      <c r="V2" s="821"/>
      <c r="W2" s="821"/>
      <c r="X2" s="821"/>
      <c r="Y2" s="821"/>
      <c r="Z2" s="821"/>
      <c r="AA2" s="821"/>
      <c r="AB2" s="821"/>
      <c r="AC2" s="821"/>
      <c r="AD2" s="821"/>
      <c r="AI2" s="46"/>
      <c r="AJ2" s="21"/>
      <c r="AK2" s="21"/>
      <c r="AL2" s="21"/>
    </row>
    <row r="3" spans="1:43" ht="43.5" customHeight="1" thickBot="1">
      <c r="A3" s="820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I3" s="46"/>
      <c r="AJ3" s="21"/>
      <c r="AK3" s="21"/>
      <c r="AL3" s="21"/>
    </row>
    <row r="4" spans="1:43" ht="15.75" customHeight="1">
      <c r="A4" s="820"/>
      <c r="B4" s="804" t="s">
        <v>66</v>
      </c>
      <c r="C4" s="810" t="s">
        <v>152</v>
      </c>
      <c r="D4" s="822"/>
      <c r="E4" s="822"/>
      <c r="F4" s="811"/>
      <c r="G4" s="810" t="s">
        <v>224</v>
      </c>
      <c r="H4" s="822"/>
      <c r="I4" s="822"/>
      <c r="J4" s="811"/>
      <c r="K4" s="822" t="s">
        <v>153</v>
      </c>
      <c r="L4" s="822"/>
      <c r="M4" s="822"/>
      <c r="N4" s="822"/>
      <c r="O4" s="810" t="s">
        <v>154</v>
      </c>
      <c r="P4" s="811"/>
      <c r="Q4" s="810" t="s">
        <v>133</v>
      </c>
      <c r="R4" s="822"/>
      <c r="S4" s="822"/>
      <c r="T4" s="811"/>
      <c r="U4" s="822" t="s">
        <v>123</v>
      </c>
      <c r="V4" s="822"/>
      <c r="W4" s="810" t="s">
        <v>134</v>
      </c>
      <c r="X4" s="811"/>
      <c r="Y4" s="822" t="s">
        <v>225</v>
      </c>
      <c r="Z4" s="822"/>
      <c r="AA4" s="810" t="s">
        <v>226</v>
      </c>
      <c r="AB4" s="811"/>
      <c r="AC4" s="822" t="s">
        <v>67</v>
      </c>
      <c r="AD4" s="811"/>
      <c r="AG4" s="45"/>
      <c r="AI4" s="44"/>
      <c r="AJ4" s="38"/>
      <c r="AK4" s="43"/>
      <c r="AL4" s="21"/>
    </row>
    <row r="5" spans="1:43" s="36" customFormat="1" ht="89.25" customHeight="1">
      <c r="A5" s="820"/>
      <c r="B5" s="805"/>
      <c r="C5" s="812"/>
      <c r="D5" s="823"/>
      <c r="E5" s="823"/>
      <c r="F5" s="813"/>
      <c r="G5" s="812"/>
      <c r="H5" s="823"/>
      <c r="I5" s="823"/>
      <c r="J5" s="813"/>
      <c r="K5" s="823"/>
      <c r="L5" s="823"/>
      <c r="M5" s="823"/>
      <c r="N5" s="823"/>
      <c r="O5" s="812"/>
      <c r="P5" s="813"/>
      <c r="Q5" s="812"/>
      <c r="R5" s="823"/>
      <c r="S5" s="823"/>
      <c r="T5" s="813"/>
      <c r="U5" s="823"/>
      <c r="V5" s="823"/>
      <c r="W5" s="812"/>
      <c r="X5" s="813"/>
      <c r="Y5" s="823"/>
      <c r="Z5" s="823"/>
      <c r="AA5" s="812"/>
      <c r="AB5" s="813"/>
      <c r="AC5" s="823"/>
      <c r="AD5" s="813"/>
      <c r="AG5" s="42"/>
      <c r="AH5" s="42"/>
      <c r="AI5" s="35"/>
      <c r="AJ5" s="41"/>
      <c r="AK5" s="40"/>
      <c r="AL5" s="24"/>
    </row>
    <row r="6" spans="1:43" ht="45" customHeight="1" thickBot="1">
      <c r="A6" s="820"/>
      <c r="B6" s="805"/>
      <c r="C6" s="807" t="s">
        <v>68</v>
      </c>
      <c r="D6" s="818"/>
      <c r="E6" s="819" t="s">
        <v>69</v>
      </c>
      <c r="F6" s="808"/>
      <c r="G6" s="807" t="s">
        <v>68</v>
      </c>
      <c r="H6" s="818"/>
      <c r="I6" s="819" t="s">
        <v>69</v>
      </c>
      <c r="J6" s="808"/>
      <c r="K6" s="809" t="s">
        <v>68</v>
      </c>
      <c r="L6" s="818"/>
      <c r="M6" s="819" t="s">
        <v>69</v>
      </c>
      <c r="N6" s="809"/>
      <c r="O6" s="807" t="s">
        <v>69</v>
      </c>
      <c r="P6" s="808"/>
      <c r="Q6" s="807" t="s">
        <v>68</v>
      </c>
      <c r="R6" s="818"/>
      <c r="S6" s="819" t="s">
        <v>69</v>
      </c>
      <c r="T6" s="808"/>
      <c r="U6" s="809" t="s">
        <v>69</v>
      </c>
      <c r="V6" s="809"/>
      <c r="W6" s="807" t="s">
        <v>135</v>
      </c>
      <c r="X6" s="808"/>
      <c r="Y6" s="809" t="s">
        <v>71</v>
      </c>
      <c r="Z6" s="809"/>
      <c r="AA6" s="807" t="s">
        <v>70</v>
      </c>
      <c r="AB6" s="808"/>
      <c r="AC6" s="809" t="s">
        <v>72</v>
      </c>
      <c r="AD6" s="808"/>
      <c r="AG6" s="29"/>
      <c r="AH6" s="33"/>
      <c r="AI6" s="29"/>
      <c r="AJ6" s="37"/>
      <c r="AK6" s="39"/>
    </row>
    <row r="7" spans="1:43" ht="45" customHeight="1">
      <c r="A7" s="820"/>
      <c r="B7" s="805"/>
      <c r="C7" s="72" t="s">
        <v>73</v>
      </c>
      <c r="D7" s="73" t="s">
        <v>74</v>
      </c>
      <c r="E7" s="73" t="s">
        <v>73</v>
      </c>
      <c r="F7" s="74" t="s">
        <v>74</v>
      </c>
      <c r="G7" s="72" t="s">
        <v>73</v>
      </c>
      <c r="H7" s="73" t="s">
        <v>74</v>
      </c>
      <c r="I7" s="73" t="s">
        <v>73</v>
      </c>
      <c r="J7" s="75" t="s">
        <v>74</v>
      </c>
      <c r="K7" s="76" t="s">
        <v>73</v>
      </c>
      <c r="L7" s="73" t="s">
        <v>74</v>
      </c>
      <c r="M7" s="73" t="s">
        <v>73</v>
      </c>
      <c r="N7" s="77" t="s">
        <v>74</v>
      </c>
      <c r="O7" s="78" t="s">
        <v>73</v>
      </c>
      <c r="P7" s="75" t="s">
        <v>74</v>
      </c>
      <c r="Q7" s="79" t="s">
        <v>73</v>
      </c>
      <c r="R7" s="73" t="s">
        <v>74</v>
      </c>
      <c r="S7" s="73" t="s">
        <v>73</v>
      </c>
      <c r="T7" s="80" t="s">
        <v>74</v>
      </c>
      <c r="U7" s="81" t="s">
        <v>73</v>
      </c>
      <c r="V7" s="82" t="s">
        <v>74</v>
      </c>
      <c r="W7" s="78" t="s">
        <v>73</v>
      </c>
      <c r="X7" s="75" t="s">
        <v>74</v>
      </c>
      <c r="Y7" s="81" t="s">
        <v>73</v>
      </c>
      <c r="Z7" s="82" t="s">
        <v>74</v>
      </c>
      <c r="AA7" s="78" t="s">
        <v>73</v>
      </c>
      <c r="AB7" s="75" t="s">
        <v>74</v>
      </c>
      <c r="AC7" s="81" t="s">
        <v>73</v>
      </c>
      <c r="AD7" s="75" t="s">
        <v>74</v>
      </c>
      <c r="AG7" s="29"/>
      <c r="AH7" s="33"/>
      <c r="AI7" s="29"/>
      <c r="AJ7" s="37"/>
      <c r="AK7" s="39"/>
    </row>
    <row r="8" spans="1:43" ht="45" customHeight="1">
      <c r="A8" s="820"/>
      <c r="B8" s="805"/>
      <c r="C8" s="72" t="s">
        <v>75</v>
      </c>
      <c r="D8" s="73" t="s">
        <v>76</v>
      </c>
      <c r="E8" s="73" t="s">
        <v>75</v>
      </c>
      <c r="F8" s="74" t="s">
        <v>76</v>
      </c>
      <c r="G8" s="72" t="s">
        <v>75</v>
      </c>
      <c r="H8" s="73" t="s">
        <v>76</v>
      </c>
      <c r="I8" s="73" t="s">
        <v>75</v>
      </c>
      <c r="J8" s="75" t="s">
        <v>76</v>
      </c>
      <c r="K8" s="76" t="s">
        <v>75</v>
      </c>
      <c r="L8" s="73" t="s">
        <v>76</v>
      </c>
      <c r="M8" s="73" t="s">
        <v>75</v>
      </c>
      <c r="N8" s="77" t="s">
        <v>76</v>
      </c>
      <c r="O8" s="78" t="s">
        <v>75</v>
      </c>
      <c r="P8" s="75" t="s">
        <v>76</v>
      </c>
      <c r="Q8" s="79" t="s">
        <v>75</v>
      </c>
      <c r="R8" s="73" t="s">
        <v>76</v>
      </c>
      <c r="S8" s="73" t="s">
        <v>75</v>
      </c>
      <c r="T8" s="80" t="s">
        <v>76</v>
      </c>
      <c r="U8" s="81" t="s">
        <v>75</v>
      </c>
      <c r="V8" s="82" t="s">
        <v>76</v>
      </c>
      <c r="W8" s="78" t="s">
        <v>75</v>
      </c>
      <c r="X8" s="75" t="s">
        <v>76</v>
      </c>
      <c r="Y8" s="81" t="s">
        <v>75</v>
      </c>
      <c r="Z8" s="82" t="s">
        <v>76</v>
      </c>
      <c r="AA8" s="78" t="s">
        <v>75</v>
      </c>
      <c r="AB8" s="75" t="s">
        <v>76</v>
      </c>
      <c r="AC8" s="81" t="s">
        <v>75</v>
      </c>
      <c r="AD8" s="75" t="s">
        <v>76</v>
      </c>
      <c r="AG8" s="29"/>
      <c r="AH8" s="33"/>
      <c r="AI8" s="29"/>
      <c r="AJ8" s="37"/>
      <c r="AK8" s="39"/>
    </row>
    <row r="9" spans="1:43" ht="45" customHeight="1" thickBot="1">
      <c r="A9" s="820"/>
      <c r="B9" s="806"/>
      <c r="C9" s="83" t="s">
        <v>77</v>
      </c>
      <c r="D9" s="84" t="s">
        <v>78</v>
      </c>
      <c r="E9" s="84" t="s">
        <v>77</v>
      </c>
      <c r="F9" s="85" t="s">
        <v>78</v>
      </c>
      <c r="G9" s="83" t="s">
        <v>77</v>
      </c>
      <c r="H9" s="84" t="s">
        <v>78</v>
      </c>
      <c r="I9" s="84" t="s">
        <v>77</v>
      </c>
      <c r="J9" s="86" t="s">
        <v>78</v>
      </c>
      <c r="K9" s="87" t="s">
        <v>77</v>
      </c>
      <c r="L9" s="84" t="s">
        <v>78</v>
      </c>
      <c r="M9" s="84" t="s">
        <v>77</v>
      </c>
      <c r="N9" s="88" t="s">
        <v>78</v>
      </c>
      <c r="O9" s="89" t="s">
        <v>77</v>
      </c>
      <c r="P9" s="86" t="s">
        <v>78</v>
      </c>
      <c r="Q9" s="90" t="s">
        <v>77</v>
      </c>
      <c r="R9" s="84" t="s">
        <v>78</v>
      </c>
      <c r="S9" s="84" t="s">
        <v>77</v>
      </c>
      <c r="T9" s="91" t="s">
        <v>78</v>
      </c>
      <c r="U9" s="92" t="s">
        <v>77</v>
      </c>
      <c r="V9" s="93" t="s">
        <v>78</v>
      </c>
      <c r="W9" s="89" t="s">
        <v>77</v>
      </c>
      <c r="X9" s="86" t="s">
        <v>78</v>
      </c>
      <c r="Y9" s="92" t="s">
        <v>77</v>
      </c>
      <c r="Z9" s="93" t="s">
        <v>78</v>
      </c>
      <c r="AA9" s="89" t="s">
        <v>77</v>
      </c>
      <c r="AB9" s="86" t="s">
        <v>78</v>
      </c>
      <c r="AC9" s="92" t="s">
        <v>77</v>
      </c>
      <c r="AD9" s="86" t="s">
        <v>78</v>
      </c>
      <c r="AG9" s="29"/>
      <c r="AH9" s="33"/>
      <c r="AI9" s="29"/>
      <c r="AJ9" s="56"/>
      <c r="AK9" s="56"/>
      <c r="AL9" s="56"/>
      <c r="AM9" s="56"/>
      <c r="AN9" s="57"/>
      <c r="AO9" s="57"/>
      <c r="AP9" s="57"/>
      <c r="AQ9" s="57"/>
    </row>
    <row r="10" spans="1:43" ht="45" customHeight="1" thickTop="1">
      <c r="A10" s="820"/>
      <c r="B10" s="94">
        <v>1</v>
      </c>
      <c r="C10" s="335">
        <v>2878</v>
      </c>
      <c r="D10" s="336">
        <v>30</v>
      </c>
      <c r="E10" s="336">
        <v>2495</v>
      </c>
      <c r="F10" s="337">
        <v>66</v>
      </c>
      <c r="G10" s="335">
        <v>162</v>
      </c>
      <c r="H10" s="336">
        <v>0</v>
      </c>
      <c r="I10" s="336">
        <v>105</v>
      </c>
      <c r="J10" s="338">
        <v>8</v>
      </c>
      <c r="K10" s="339">
        <v>1922</v>
      </c>
      <c r="L10" s="336">
        <v>133</v>
      </c>
      <c r="M10" s="336">
        <v>1825</v>
      </c>
      <c r="N10" s="339">
        <v>137</v>
      </c>
      <c r="O10" s="340">
        <v>2522</v>
      </c>
      <c r="P10" s="337">
        <v>43</v>
      </c>
      <c r="Q10" s="335">
        <v>1994</v>
      </c>
      <c r="R10" s="336">
        <v>32</v>
      </c>
      <c r="S10" s="336">
        <v>1434</v>
      </c>
      <c r="T10" s="337">
        <v>115</v>
      </c>
      <c r="U10" s="341">
        <v>38</v>
      </c>
      <c r="V10" s="339">
        <v>2</v>
      </c>
      <c r="W10" s="340">
        <v>78</v>
      </c>
      <c r="X10" s="337">
        <v>42</v>
      </c>
      <c r="Y10" s="341">
        <v>39116</v>
      </c>
      <c r="Z10" s="358">
        <v>337</v>
      </c>
      <c r="AA10" s="340">
        <v>2</v>
      </c>
      <c r="AB10" s="338">
        <v>0</v>
      </c>
      <c r="AC10" s="341">
        <v>95</v>
      </c>
      <c r="AD10" s="337">
        <v>6</v>
      </c>
      <c r="AG10" s="29"/>
      <c r="AH10" s="29"/>
      <c r="AI10" s="29"/>
      <c r="AJ10" s="41"/>
      <c r="AK10" s="41"/>
      <c r="AL10" s="41"/>
      <c r="AM10" s="41"/>
      <c r="AN10" s="58"/>
      <c r="AO10" s="58"/>
      <c r="AP10" s="58"/>
      <c r="AQ10" s="58"/>
    </row>
    <row r="11" spans="1:43" ht="45" customHeight="1">
      <c r="A11" s="820"/>
      <c r="B11" s="94">
        <v>2</v>
      </c>
      <c r="C11" s="345">
        <v>2657</v>
      </c>
      <c r="D11" s="346">
        <v>72</v>
      </c>
      <c r="E11" s="346">
        <v>2270</v>
      </c>
      <c r="F11" s="344">
        <v>114</v>
      </c>
      <c r="G11" s="345">
        <v>160</v>
      </c>
      <c r="H11" s="346">
        <v>3</v>
      </c>
      <c r="I11" s="346">
        <v>102</v>
      </c>
      <c r="J11" s="347">
        <v>10</v>
      </c>
      <c r="K11" s="348">
        <v>1521</v>
      </c>
      <c r="L11" s="346">
        <v>204</v>
      </c>
      <c r="M11" s="346">
        <v>1424</v>
      </c>
      <c r="N11" s="348">
        <v>189</v>
      </c>
      <c r="O11" s="349">
        <v>2610</v>
      </c>
      <c r="P11" s="344">
        <v>192</v>
      </c>
      <c r="Q11" s="345">
        <v>2044</v>
      </c>
      <c r="R11" s="346">
        <v>83</v>
      </c>
      <c r="S11" s="346">
        <v>1518</v>
      </c>
      <c r="T11" s="344">
        <v>239</v>
      </c>
      <c r="U11" s="342">
        <v>39</v>
      </c>
      <c r="V11" s="348">
        <v>3</v>
      </c>
      <c r="W11" s="349">
        <v>114</v>
      </c>
      <c r="X11" s="344">
        <v>84</v>
      </c>
      <c r="Y11" s="342">
        <v>39438</v>
      </c>
      <c r="Z11" s="343">
        <v>687</v>
      </c>
      <c r="AA11" s="349">
        <v>0</v>
      </c>
      <c r="AB11" s="347">
        <v>0</v>
      </c>
      <c r="AC11" s="342">
        <v>92</v>
      </c>
      <c r="AD11" s="344">
        <v>17</v>
      </c>
      <c r="AG11" s="29"/>
      <c r="AH11" s="29"/>
      <c r="AI11" s="29"/>
      <c r="AJ11" s="41"/>
      <c r="AK11" s="41"/>
      <c r="AL11" s="41"/>
      <c r="AM11" s="41"/>
      <c r="AN11" s="58"/>
      <c r="AO11" s="58"/>
      <c r="AP11" s="58"/>
      <c r="AQ11" s="58"/>
    </row>
    <row r="12" spans="1:43" ht="45" customHeight="1">
      <c r="A12" s="820"/>
      <c r="B12" s="94">
        <v>3</v>
      </c>
      <c r="C12" s="345">
        <v>1930</v>
      </c>
      <c r="D12" s="346">
        <v>192</v>
      </c>
      <c r="E12" s="346">
        <v>1692</v>
      </c>
      <c r="F12" s="344">
        <v>269</v>
      </c>
      <c r="G12" s="345">
        <v>156</v>
      </c>
      <c r="H12" s="346">
        <v>16</v>
      </c>
      <c r="I12" s="346">
        <v>104</v>
      </c>
      <c r="J12" s="347">
        <v>20</v>
      </c>
      <c r="K12" s="348">
        <v>1070</v>
      </c>
      <c r="L12" s="346">
        <v>250</v>
      </c>
      <c r="M12" s="346">
        <v>1004</v>
      </c>
      <c r="N12" s="348">
        <v>244</v>
      </c>
      <c r="O12" s="349">
        <v>2713</v>
      </c>
      <c r="P12" s="344">
        <v>493</v>
      </c>
      <c r="Q12" s="345">
        <v>2084</v>
      </c>
      <c r="R12" s="346">
        <v>145</v>
      </c>
      <c r="S12" s="346">
        <v>1573</v>
      </c>
      <c r="T12" s="344">
        <v>341</v>
      </c>
      <c r="U12" s="342">
        <v>41</v>
      </c>
      <c r="V12" s="348">
        <v>5</v>
      </c>
      <c r="W12" s="349">
        <v>122</v>
      </c>
      <c r="X12" s="344">
        <v>92</v>
      </c>
      <c r="Y12" s="342">
        <v>39730</v>
      </c>
      <c r="Z12" s="343">
        <v>1124</v>
      </c>
      <c r="AA12" s="349">
        <v>0</v>
      </c>
      <c r="AB12" s="347">
        <v>0</v>
      </c>
      <c r="AC12" s="342">
        <v>95</v>
      </c>
      <c r="AD12" s="344">
        <v>43</v>
      </c>
      <c r="AG12" s="29"/>
      <c r="AH12" s="33"/>
      <c r="AI12" s="29"/>
      <c r="AJ12" s="41"/>
      <c r="AK12" s="41"/>
      <c r="AL12" s="41"/>
      <c r="AM12" s="41"/>
      <c r="AN12" s="58"/>
      <c r="AO12" s="58"/>
      <c r="AP12" s="58"/>
      <c r="AQ12" s="58"/>
    </row>
    <row r="13" spans="1:43" ht="45" customHeight="1">
      <c r="A13" s="820"/>
      <c r="B13" s="94">
        <v>4</v>
      </c>
      <c r="C13" s="345">
        <v>1608</v>
      </c>
      <c r="D13" s="346">
        <v>263</v>
      </c>
      <c r="E13" s="346">
        <v>1396</v>
      </c>
      <c r="F13" s="344">
        <v>360</v>
      </c>
      <c r="G13" s="345">
        <v>160</v>
      </c>
      <c r="H13" s="346">
        <v>23</v>
      </c>
      <c r="I13" s="346">
        <v>98</v>
      </c>
      <c r="J13" s="347">
        <v>34</v>
      </c>
      <c r="K13" s="348">
        <v>943</v>
      </c>
      <c r="L13" s="346">
        <v>330</v>
      </c>
      <c r="M13" s="346">
        <v>898</v>
      </c>
      <c r="N13" s="348">
        <v>326</v>
      </c>
      <c r="O13" s="349">
        <v>2824</v>
      </c>
      <c r="P13" s="344">
        <v>812</v>
      </c>
      <c r="Q13" s="345">
        <v>2098</v>
      </c>
      <c r="R13" s="346">
        <v>188</v>
      </c>
      <c r="S13" s="346">
        <v>1596</v>
      </c>
      <c r="T13" s="344">
        <v>422</v>
      </c>
      <c r="U13" s="342">
        <v>43</v>
      </c>
      <c r="V13" s="348">
        <v>7</v>
      </c>
      <c r="W13" s="349">
        <v>125</v>
      </c>
      <c r="X13" s="344">
        <v>96</v>
      </c>
      <c r="Y13" s="342">
        <v>40076</v>
      </c>
      <c r="Z13" s="343">
        <v>1628</v>
      </c>
      <c r="AA13" s="349">
        <v>0</v>
      </c>
      <c r="AB13" s="347">
        <v>0</v>
      </c>
      <c r="AC13" s="342">
        <v>103</v>
      </c>
      <c r="AD13" s="344">
        <v>77</v>
      </c>
      <c r="AG13" s="29"/>
      <c r="AH13" s="29"/>
      <c r="AI13" s="29"/>
      <c r="AJ13" s="41"/>
      <c r="AK13" s="41"/>
      <c r="AL13" s="41"/>
      <c r="AM13" s="41"/>
      <c r="AN13" s="58"/>
      <c r="AO13" s="58"/>
      <c r="AP13" s="58"/>
      <c r="AQ13" s="58"/>
    </row>
    <row r="14" spans="1:43" ht="45" customHeight="1">
      <c r="A14" s="820"/>
      <c r="B14" s="94">
        <v>5</v>
      </c>
      <c r="C14" s="345">
        <v>1242</v>
      </c>
      <c r="D14" s="346">
        <v>275</v>
      </c>
      <c r="E14" s="346">
        <v>1237</v>
      </c>
      <c r="F14" s="344">
        <v>392</v>
      </c>
      <c r="G14" s="345">
        <v>161</v>
      </c>
      <c r="H14" s="346">
        <v>26</v>
      </c>
      <c r="I14" s="346">
        <v>97</v>
      </c>
      <c r="J14" s="347">
        <v>37</v>
      </c>
      <c r="K14" s="348">
        <v>667</v>
      </c>
      <c r="L14" s="346">
        <v>361</v>
      </c>
      <c r="M14" s="346">
        <v>632</v>
      </c>
      <c r="N14" s="348">
        <v>358</v>
      </c>
      <c r="O14" s="349">
        <v>2851</v>
      </c>
      <c r="P14" s="344">
        <v>1090</v>
      </c>
      <c r="Q14" s="345">
        <v>2148</v>
      </c>
      <c r="R14" s="346">
        <v>263</v>
      </c>
      <c r="S14" s="346">
        <v>1613</v>
      </c>
      <c r="T14" s="344">
        <v>479</v>
      </c>
      <c r="U14" s="342">
        <v>45</v>
      </c>
      <c r="V14" s="348">
        <v>10</v>
      </c>
      <c r="W14" s="349">
        <v>127</v>
      </c>
      <c r="X14" s="344">
        <v>99</v>
      </c>
      <c r="Y14" s="342">
        <v>40434</v>
      </c>
      <c r="Z14" s="343">
        <v>3011</v>
      </c>
      <c r="AA14" s="349">
        <v>0</v>
      </c>
      <c r="AB14" s="347">
        <v>0</v>
      </c>
      <c r="AC14" s="342">
        <v>103</v>
      </c>
      <c r="AD14" s="344">
        <v>110</v>
      </c>
      <c r="AG14" s="16"/>
      <c r="AH14" s="29"/>
      <c r="AI14" s="29"/>
      <c r="AJ14" s="41"/>
      <c r="AK14" s="41"/>
      <c r="AL14" s="41"/>
      <c r="AM14" s="41"/>
      <c r="AN14" s="58"/>
      <c r="AO14" s="58"/>
      <c r="AP14" s="58"/>
      <c r="AQ14" s="58"/>
    </row>
    <row r="15" spans="1:43" ht="45" customHeight="1">
      <c r="A15" s="820"/>
      <c r="B15" s="368">
        <v>6</v>
      </c>
      <c r="C15" s="345">
        <v>1009</v>
      </c>
      <c r="D15" s="346">
        <v>283</v>
      </c>
      <c r="E15" s="346">
        <v>1016</v>
      </c>
      <c r="F15" s="344">
        <v>416</v>
      </c>
      <c r="G15" s="345">
        <v>164</v>
      </c>
      <c r="H15" s="346">
        <v>30</v>
      </c>
      <c r="I15" s="346">
        <v>98</v>
      </c>
      <c r="J15" s="347">
        <v>41</v>
      </c>
      <c r="K15" s="348">
        <v>445</v>
      </c>
      <c r="L15" s="346">
        <v>372</v>
      </c>
      <c r="M15" s="346">
        <v>423</v>
      </c>
      <c r="N15" s="348">
        <v>370</v>
      </c>
      <c r="O15" s="349">
        <v>2910</v>
      </c>
      <c r="P15" s="344">
        <v>1372</v>
      </c>
      <c r="Q15" s="345">
        <v>2170</v>
      </c>
      <c r="R15" s="346">
        <v>335</v>
      </c>
      <c r="S15" s="346">
        <v>1669</v>
      </c>
      <c r="T15" s="344">
        <v>629</v>
      </c>
      <c r="U15" s="342">
        <v>44</v>
      </c>
      <c r="V15" s="348">
        <v>13</v>
      </c>
      <c r="W15" s="349">
        <v>101</v>
      </c>
      <c r="X15" s="344">
        <v>101</v>
      </c>
      <c r="Y15" s="342">
        <v>37930</v>
      </c>
      <c r="Z15" s="343">
        <v>18713</v>
      </c>
      <c r="AA15" s="349">
        <v>1</v>
      </c>
      <c r="AB15" s="347">
        <v>1</v>
      </c>
      <c r="AC15" s="342">
        <v>110</v>
      </c>
      <c r="AD15" s="344">
        <v>144</v>
      </c>
      <c r="AG15" s="16"/>
      <c r="AI15" s="29"/>
      <c r="AJ15" s="41"/>
      <c r="AK15" s="41"/>
      <c r="AL15" s="41"/>
      <c r="AM15" s="41"/>
      <c r="AN15" s="58"/>
      <c r="AO15" s="58"/>
      <c r="AP15" s="58"/>
      <c r="AQ15" s="58"/>
    </row>
    <row r="16" spans="1:43" ht="45" customHeight="1">
      <c r="A16" s="820"/>
      <c r="B16" s="94">
        <v>7</v>
      </c>
      <c r="C16" s="345">
        <v>1322</v>
      </c>
      <c r="D16" s="346">
        <v>293</v>
      </c>
      <c r="E16" s="346">
        <v>752</v>
      </c>
      <c r="F16" s="344">
        <v>433</v>
      </c>
      <c r="G16" s="345">
        <v>176</v>
      </c>
      <c r="H16" s="346">
        <v>36</v>
      </c>
      <c r="I16" s="346">
        <v>104</v>
      </c>
      <c r="J16" s="347">
        <v>47</v>
      </c>
      <c r="K16" s="348">
        <v>804</v>
      </c>
      <c r="L16" s="346">
        <v>387</v>
      </c>
      <c r="M16" s="346">
        <v>716</v>
      </c>
      <c r="N16" s="348">
        <v>402</v>
      </c>
      <c r="O16" s="349">
        <v>3279</v>
      </c>
      <c r="P16" s="344">
        <v>1604</v>
      </c>
      <c r="Q16" s="345">
        <v>2281</v>
      </c>
      <c r="R16" s="346">
        <v>475</v>
      </c>
      <c r="S16" s="346">
        <v>1708</v>
      </c>
      <c r="T16" s="344">
        <v>737</v>
      </c>
      <c r="U16" s="342">
        <v>49</v>
      </c>
      <c r="V16" s="348">
        <v>15</v>
      </c>
      <c r="W16" s="349">
        <v>208</v>
      </c>
      <c r="X16" s="344">
        <v>102</v>
      </c>
      <c r="Y16" s="342">
        <v>37957</v>
      </c>
      <c r="Z16" s="343">
        <v>20710</v>
      </c>
      <c r="AA16" s="349">
        <v>1</v>
      </c>
      <c r="AB16" s="347">
        <v>1</v>
      </c>
      <c r="AC16" s="342">
        <v>173</v>
      </c>
      <c r="AD16" s="344">
        <v>173</v>
      </c>
      <c r="AG16" s="16"/>
      <c r="AI16" s="29"/>
      <c r="AJ16" s="41"/>
      <c r="AK16" s="41"/>
      <c r="AL16" s="41"/>
      <c r="AM16" s="41"/>
      <c r="AN16" s="58"/>
      <c r="AO16" s="58"/>
      <c r="AP16" s="58"/>
      <c r="AQ16" s="58"/>
    </row>
    <row r="17" spans="1:43" ht="45" customHeight="1">
      <c r="A17" s="820"/>
      <c r="B17" s="94">
        <v>8</v>
      </c>
      <c r="C17" s="345">
        <v>1197</v>
      </c>
      <c r="D17" s="346">
        <v>310</v>
      </c>
      <c r="E17" s="346">
        <v>651</v>
      </c>
      <c r="F17" s="344">
        <v>448</v>
      </c>
      <c r="G17" s="345">
        <v>174</v>
      </c>
      <c r="H17" s="346">
        <v>36</v>
      </c>
      <c r="I17" s="346">
        <v>107</v>
      </c>
      <c r="J17" s="347">
        <v>53</v>
      </c>
      <c r="K17" s="348">
        <v>786</v>
      </c>
      <c r="L17" s="346">
        <v>515</v>
      </c>
      <c r="M17" s="346">
        <v>673</v>
      </c>
      <c r="N17" s="348">
        <v>487</v>
      </c>
      <c r="O17" s="349">
        <v>3365</v>
      </c>
      <c r="P17" s="344">
        <v>1797</v>
      </c>
      <c r="Q17" s="345">
        <v>2312</v>
      </c>
      <c r="R17" s="346">
        <v>530</v>
      </c>
      <c r="S17" s="346">
        <v>1703</v>
      </c>
      <c r="T17" s="344">
        <v>821</v>
      </c>
      <c r="U17" s="342">
        <v>51</v>
      </c>
      <c r="V17" s="348">
        <v>17</v>
      </c>
      <c r="W17" s="349">
        <v>207</v>
      </c>
      <c r="X17" s="344">
        <v>103</v>
      </c>
      <c r="Y17" s="342">
        <v>37966</v>
      </c>
      <c r="Z17" s="343">
        <v>21647</v>
      </c>
      <c r="AA17" s="349">
        <v>1</v>
      </c>
      <c r="AB17" s="347">
        <v>1</v>
      </c>
      <c r="AC17" s="342">
        <v>171</v>
      </c>
      <c r="AD17" s="344">
        <v>190</v>
      </c>
      <c r="AG17" s="16"/>
      <c r="AI17" s="29"/>
      <c r="AJ17" s="41"/>
      <c r="AK17" s="41"/>
      <c r="AL17" s="41"/>
      <c r="AM17" s="41"/>
      <c r="AN17" s="58"/>
      <c r="AO17" s="58"/>
      <c r="AP17" s="58"/>
      <c r="AQ17" s="58"/>
    </row>
    <row r="18" spans="1:43" ht="45" customHeight="1">
      <c r="A18" s="820"/>
      <c r="B18" s="94">
        <v>9</v>
      </c>
      <c r="C18" s="345">
        <v>1168</v>
      </c>
      <c r="D18" s="346">
        <v>559</v>
      </c>
      <c r="E18" s="346">
        <v>734</v>
      </c>
      <c r="F18" s="344">
        <v>642</v>
      </c>
      <c r="G18" s="345">
        <v>165</v>
      </c>
      <c r="H18" s="346">
        <v>36</v>
      </c>
      <c r="I18" s="346">
        <v>101</v>
      </c>
      <c r="J18" s="347">
        <v>59</v>
      </c>
      <c r="K18" s="348">
        <v>907</v>
      </c>
      <c r="L18" s="346">
        <v>800</v>
      </c>
      <c r="M18" s="346">
        <v>790</v>
      </c>
      <c r="N18" s="348">
        <v>739</v>
      </c>
      <c r="O18" s="349">
        <v>3283</v>
      </c>
      <c r="P18" s="344">
        <v>2023</v>
      </c>
      <c r="Q18" s="345">
        <v>2324</v>
      </c>
      <c r="R18" s="346">
        <v>591</v>
      </c>
      <c r="S18" s="346">
        <v>1673</v>
      </c>
      <c r="T18" s="344">
        <v>904</v>
      </c>
      <c r="U18" s="342">
        <v>49</v>
      </c>
      <c r="V18" s="348">
        <v>18</v>
      </c>
      <c r="W18" s="349">
        <v>206</v>
      </c>
      <c r="X18" s="344">
        <v>105</v>
      </c>
      <c r="Y18" s="342">
        <v>38031</v>
      </c>
      <c r="Z18" s="343">
        <v>22269</v>
      </c>
      <c r="AA18" s="349">
        <v>1</v>
      </c>
      <c r="AB18" s="347">
        <v>1</v>
      </c>
      <c r="AC18" s="342">
        <v>145</v>
      </c>
      <c r="AD18" s="344">
        <v>204</v>
      </c>
      <c r="AG18" s="16"/>
      <c r="AI18" s="29"/>
      <c r="AJ18" s="41"/>
      <c r="AK18" s="41"/>
      <c r="AL18" s="41"/>
      <c r="AM18" s="41"/>
      <c r="AN18" s="58"/>
      <c r="AO18" s="58"/>
      <c r="AP18" s="58"/>
      <c r="AQ18" s="58"/>
    </row>
    <row r="19" spans="1:43" ht="45" customHeight="1">
      <c r="A19" s="820"/>
      <c r="B19" s="94">
        <v>10</v>
      </c>
      <c r="C19" s="345">
        <v>917</v>
      </c>
      <c r="D19" s="346">
        <v>704</v>
      </c>
      <c r="E19" s="346">
        <v>698</v>
      </c>
      <c r="F19" s="344">
        <v>798</v>
      </c>
      <c r="G19" s="345">
        <v>156</v>
      </c>
      <c r="H19" s="346">
        <v>36</v>
      </c>
      <c r="I19" s="346">
        <v>96</v>
      </c>
      <c r="J19" s="347">
        <v>59</v>
      </c>
      <c r="K19" s="348">
        <v>1307</v>
      </c>
      <c r="L19" s="346">
        <v>1335</v>
      </c>
      <c r="M19" s="346">
        <v>1230</v>
      </c>
      <c r="N19" s="348">
        <v>1305</v>
      </c>
      <c r="O19" s="349">
        <v>3263</v>
      </c>
      <c r="P19" s="344">
        <v>2267</v>
      </c>
      <c r="Q19" s="345">
        <v>2324</v>
      </c>
      <c r="R19" s="346">
        <v>633</v>
      </c>
      <c r="S19" s="346">
        <v>1702</v>
      </c>
      <c r="T19" s="344">
        <v>1073</v>
      </c>
      <c r="U19" s="342">
        <v>47</v>
      </c>
      <c r="V19" s="348">
        <v>19</v>
      </c>
      <c r="W19" s="349">
        <v>201</v>
      </c>
      <c r="X19" s="344">
        <v>107</v>
      </c>
      <c r="Y19" s="342">
        <v>38516</v>
      </c>
      <c r="Z19" s="343">
        <v>23263</v>
      </c>
      <c r="AA19" s="349">
        <v>0</v>
      </c>
      <c r="AB19" s="347">
        <v>1</v>
      </c>
      <c r="AC19" s="342">
        <v>147</v>
      </c>
      <c r="AD19" s="344">
        <v>233</v>
      </c>
      <c r="AG19" s="16"/>
      <c r="AI19" s="29"/>
      <c r="AJ19" s="41"/>
      <c r="AK19" s="41"/>
      <c r="AL19" s="41"/>
      <c r="AM19" s="41"/>
      <c r="AN19" s="58"/>
      <c r="AO19" s="58"/>
      <c r="AP19" s="58"/>
      <c r="AQ19" s="58"/>
    </row>
    <row r="20" spans="1:43" ht="45" customHeight="1">
      <c r="A20" s="820"/>
      <c r="B20" s="94">
        <v>11</v>
      </c>
      <c r="C20" s="345">
        <v>934</v>
      </c>
      <c r="D20" s="346">
        <v>783</v>
      </c>
      <c r="E20" s="346">
        <v>782</v>
      </c>
      <c r="F20" s="344">
        <v>918</v>
      </c>
      <c r="G20" s="345">
        <v>158</v>
      </c>
      <c r="H20" s="346">
        <v>44</v>
      </c>
      <c r="I20" s="346">
        <v>99</v>
      </c>
      <c r="J20" s="347">
        <v>66</v>
      </c>
      <c r="K20" s="348">
        <v>1576</v>
      </c>
      <c r="L20" s="346">
        <v>1719</v>
      </c>
      <c r="M20" s="346">
        <v>1450</v>
      </c>
      <c r="N20" s="348">
        <v>1640</v>
      </c>
      <c r="O20" s="349">
        <v>3299</v>
      </c>
      <c r="P20" s="344">
        <v>2502</v>
      </c>
      <c r="Q20" s="345">
        <v>2413</v>
      </c>
      <c r="R20" s="346">
        <v>761</v>
      </c>
      <c r="S20" s="346">
        <v>1729</v>
      </c>
      <c r="T20" s="344">
        <v>1151</v>
      </c>
      <c r="U20" s="342">
        <v>48</v>
      </c>
      <c r="V20" s="348">
        <v>22</v>
      </c>
      <c r="W20" s="349">
        <v>201</v>
      </c>
      <c r="X20" s="344">
        <v>108</v>
      </c>
      <c r="Y20" s="342">
        <v>38894</v>
      </c>
      <c r="Z20" s="343">
        <v>23989</v>
      </c>
      <c r="AA20" s="349">
        <v>0</v>
      </c>
      <c r="AB20" s="347">
        <v>1</v>
      </c>
      <c r="AC20" s="342">
        <v>139</v>
      </c>
      <c r="AD20" s="344">
        <v>255</v>
      </c>
      <c r="AG20" s="16"/>
      <c r="AI20" s="29"/>
      <c r="AJ20" s="41"/>
      <c r="AK20" s="41"/>
      <c r="AL20" s="41"/>
      <c r="AM20" s="41"/>
      <c r="AN20" s="58"/>
      <c r="AO20" s="58"/>
      <c r="AP20" s="58"/>
      <c r="AQ20" s="58"/>
    </row>
    <row r="21" spans="1:43" ht="45" customHeight="1" thickBot="1">
      <c r="A21" s="820"/>
      <c r="B21" s="95">
        <v>12</v>
      </c>
      <c r="C21" s="359">
        <v>830</v>
      </c>
      <c r="D21" s="360">
        <v>796</v>
      </c>
      <c r="E21" s="360">
        <v>697</v>
      </c>
      <c r="F21" s="361">
        <v>940</v>
      </c>
      <c r="G21" s="359">
        <v>150</v>
      </c>
      <c r="H21" s="360">
        <v>46</v>
      </c>
      <c r="I21" s="360">
        <v>95</v>
      </c>
      <c r="J21" s="362">
        <v>67</v>
      </c>
      <c r="K21" s="363">
        <v>1511</v>
      </c>
      <c r="L21" s="360">
        <v>1803</v>
      </c>
      <c r="M21" s="360">
        <v>1441</v>
      </c>
      <c r="N21" s="363">
        <v>1760</v>
      </c>
      <c r="O21" s="364">
        <v>3212</v>
      </c>
      <c r="P21" s="361">
        <v>2643</v>
      </c>
      <c r="Q21" s="359">
        <v>2444</v>
      </c>
      <c r="R21" s="360">
        <v>848</v>
      </c>
      <c r="S21" s="360">
        <v>1729</v>
      </c>
      <c r="T21" s="361">
        <v>1232</v>
      </c>
      <c r="U21" s="365">
        <v>49</v>
      </c>
      <c r="V21" s="363">
        <v>23</v>
      </c>
      <c r="W21" s="364">
        <v>204</v>
      </c>
      <c r="X21" s="361">
        <v>115</v>
      </c>
      <c r="Y21" s="365">
        <v>38746</v>
      </c>
      <c r="Z21" s="366">
        <v>24465</v>
      </c>
      <c r="AA21" s="364">
        <v>0</v>
      </c>
      <c r="AB21" s="362">
        <v>1</v>
      </c>
      <c r="AC21" s="365">
        <v>124</v>
      </c>
      <c r="AD21" s="361">
        <v>273</v>
      </c>
      <c r="AG21" s="16"/>
      <c r="AI21" s="29"/>
      <c r="AJ21" s="41"/>
      <c r="AK21" s="41"/>
      <c r="AL21" s="41"/>
      <c r="AM21" s="41"/>
      <c r="AN21" s="58"/>
      <c r="AO21" s="58"/>
      <c r="AP21" s="58"/>
      <c r="AQ21" s="58"/>
    </row>
    <row r="22" spans="1:43" ht="33" customHeight="1">
      <c r="A22" s="820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G22" s="16"/>
      <c r="AI22" s="29"/>
      <c r="AJ22" s="41"/>
      <c r="AK22" s="41"/>
      <c r="AL22" s="41"/>
      <c r="AM22" s="41"/>
      <c r="AN22" s="58"/>
      <c r="AO22" s="58"/>
      <c r="AP22" s="58"/>
      <c r="AQ22" s="58"/>
    </row>
    <row r="23" spans="1:43" ht="33" customHeight="1">
      <c r="A23" s="820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G23" s="16"/>
      <c r="AI23" s="29"/>
      <c r="AJ23" s="41"/>
      <c r="AK23" s="41"/>
      <c r="AL23" s="41"/>
      <c r="AM23" s="41"/>
      <c r="AN23" s="58"/>
      <c r="AO23" s="58"/>
      <c r="AP23" s="58"/>
      <c r="AQ23" s="58"/>
    </row>
    <row r="24" spans="1:43" ht="33" customHeight="1">
      <c r="A24" s="820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G24" s="16"/>
      <c r="AI24" s="29"/>
      <c r="AJ24" s="41"/>
      <c r="AK24" s="41"/>
      <c r="AL24" s="41"/>
      <c r="AM24" s="41"/>
      <c r="AN24" s="58"/>
      <c r="AO24" s="58"/>
      <c r="AP24" s="58"/>
      <c r="AQ24" s="58"/>
    </row>
    <row r="25" spans="1:43" ht="33" customHeight="1" thickBot="1">
      <c r="A25" s="820"/>
      <c r="B25" s="65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31"/>
      <c r="AF25" s="31"/>
      <c r="AH25" s="13"/>
      <c r="AI25" s="13"/>
      <c r="AJ25" s="13"/>
      <c r="AK25" s="21"/>
      <c r="AL25" s="21"/>
    </row>
    <row r="26" spans="1:43" ht="86.25" customHeight="1">
      <c r="A26" s="820"/>
      <c r="B26" s="804" t="s">
        <v>66</v>
      </c>
      <c r="C26" s="810" t="s">
        <v>155</v>
      </c>
      <c r="D26" s="811"/>
      <c r="E26" s="810" t="s">
        <v>136</v>
      </c>
      <c r="F26" s="811"/>
      <c r="G26" s="814" t="s">
        <v>187</v>
      </c>
      <c r="H26" s="815"/>
      <c r="I26" s="810" t="s">
        <v>151</v>
      </c>
      <c r="J26" s="811"/>
      <c r="K26" s="810" t="s">
        <v>156</v>
      </c>
      <c r="L26" s="811"/>
      <c r="M26" s="810" t="s">
        <v>157</v>
      </c>
      <c r="N26" s="811"/>
      <c r="O26" s="810" t="s">
        <v>217</v>
      </c>
      <c r="P26" s="811"/>
      <c r="Q26" s="67"/>
      <c r="R26" s="68"/>
      <c r="S26" s="68"/>
      <c r="T26" s="68"/>
      <c r="U26" s="68"/>
      <c r="V26" s="68"/>
      <c r="W26" s="68"/>
      <c r="X26" s="63"/>
      <c r="Y26" s="63"/>
      <c r="Z26" s="63"/>
      <c r="AA26" s="63"/>
      <c r="AB26" s="66"/>
      <c r="AC26" s="31"/>
      <c r="AD26" s="31"/>
      <c r="AF26" s="13"/>
    </row>
    <row r="27" spans="1:43" ht="86.25" customHeight="1">
      <c r="A27" s="820"/>
      <c r="B27" s="805"/>
      <c r="C27" s="812"/>
      <c r="D27" s="813"/>
      <c r="E27" s="812"/>
      <c r="F27" s="813"/>
      <c r="G27" s="816"/>
      <c r="H27" s="817"/>
      <c r="I27" s="812"/>
      <c r="J27" s="813"/>
      <c r="K27" s="812"/>
      <c r="L27" s="813"/>
      <c r="M27" s="812"/>
      <c r="N27" s="813"/>
      <c r="O27" s="812"/>
      <c r="P27" s="813"/>
      <c r="Q27" s="71"/>
      <c r="R27" s="71"/>
      <c r="S27" s="67"/>
      <c r="T27" s="67"/>
      <c r="U27" s="67"/>
      <c r="V27" s="67"/>
      <c r="W27" s="69"/>
      <c r="X27" s="63"/>
      <c r="Y27" s="63"/>
      <c r="Z27" s="63"/>
      <c r="AA27" s="63"/>
      <c r="AB27" s="66"/>
      <c r="AC27" s="31"/>
      <c r="AD27" s="25"/>
      <c r="AE27" s="124"/>
      <c r="AF27" s="124"/>
      <c r="AG27" s="124"/>
      <c r="AH27" s="124"/>
      <c r="AI27" s="124"/>
    </row>
    <row r="28" spans="1:43" ht="45" customHeight="1" thickBot="1">
      <c r="A28" s="820"/>
      <c r="B28" s="805"/>
      <c r="C28" s="807" t="s">
        <v>69</v>
      </c>
      <c r="D28" s="808"/>
      <c r="E28" s="807" t="s">
        <v>69</v>
      </c>
      <c r="F28" s="808"/>
      <c r="G28" s="807" t="s">
        <v>69</v>
      </c>
      <c r="H28" s="808"/>
      <c r="I28" s="807" t="s">
        <v>69</v>
      </c>
      <c r="J28" s="808"/>
      <c r="K28" s="807" t="s">
        <v>79</v>
      </c>
      <c r="L28" s="808"/>
      <c r="M28" s="807" t="s">
        <v>79</v>
      </c>
      <c r="N28" s="808"/>
      <c r="O28" s="807" t="s">
        <v>79</v>
      </c>
      <c r="P28" s="808"/>
      <c r="Q28" s="71"/>
      <c r="R28" s="71"/>
      <c r="S28" s="67"/>
      <c r="T28" s="67"/>
      <c r="U28" s="67"/>
      <c r="V28" s="67"/>
      <c r="W28" s="69"/>
      <c r="X28" s="63"/>
      <c r="Y28" s="63"/>
      <c r="Z28" s="63"/>
      <c r="AA28" s="63"/>
      <c r="AB28" s="66"/>
      <c r="AC28" s="31"/>
      <c r="AD28" s="31"/>
      <c r="AE28" s="124"/>
      <c r="AF28" s="125"/>
      <c r="AG28" s="126"/>
      <c r="AH28" s="126"/>
      <c r="AI28" s="126"/>
    </row>
    <row r="29" spans="1:43" ht="45" customHeight="1">
      <c r="A29" s="820"/>
      <c r="B29" s="805"/>
      <c r="C29" s="78" t="s">
        <v>73</v>
      </c>
      <c r="D29" s="75" t="s">
        <v>74</v>
      </c>
      <c r="E29" s="78" t="s">
        <v>73</v>
      </c>
      <c r="F29" s="75" t="s">
        <v>74</v>
      </c>
      <c r="G29" s="78" t="s">
        <v>73</v>
      </c>
      <c r="H29" s="75" t="s">
        <v>74</v>
      </c>
      <c r="I29" s="81" t="s">
        <v>73</v>
      </c>
      <c r="J29" s="82" t="s">
        <v>74</v>
      </c>
      <c r="K29" s="78" t="s">
        <v>73</v>
      </c>
      <c r="L29" s="75" t="s">
        <v>74</v>
      </c>
      <c r="M29" s="96" t="s">
        <v>73</v>
      </c>
      <c r="N29" s="80" t="s">
        <v>74</v>
      </c>
      <c r="O29" s="369" t="s">
        <v>73</v>
      </c>
      <c r="P29" s="75" t="s">
        <v>74</v>
      </c>
      <c r="Q29" s="71"/>
      <c r="R29" s="71"/>
      <c r="S29" s="67"/>
      <c r="T29" s="67"/>
      <c r="U29" s="67"/>
      <c r="V29" s="67"/>
      <c r="W29" s="69"/>
      <c r="X29" s="63"/>
      <c r="Y29" s="63"/>
      <c r="Z29" s="63"/>
      <c r="AA29" s="63"/>
      <c r="AB29" s="66"/>
      <c r="AC29" s="31"/>
      <c r="AE29" s="124"/>
      <c r="AF29" s="127"/>
      <c r="AG29" s="127"/>
      <c r="AH29" s="128"/>
      <c r="AI29" s="126"/>
    </row>
    <row r="30" spans="1:43" ht="45" customHeight="1">
      <c r="A30" s="820"/>
      <c r="B30" s="805"/>
      <c r="C30" s="78" t="s">
        <v>75</v>
      </c>
      <c r="D30" s="75" t="s">
        <v>76</v>
      </c>
      <c r="E30" s="78" t="s">
        <v>75</v>
      </c>
      <c r="F30" s="75" t="s">
        <v>76</v>
      </c>
      <c r="G30" s="78" t="s">
        <v>75</v>
      </c>
      <c r="H30" s="75" t="s">
        <v>76</v>
      </c>
      <c r="I30" s="81" t="s">
        <v>75</v>
      </c>
      <c r="J30" s="82" t="s">
        <v>76</v>
      </c>
      <c r="K30" s="78" t="s">
        <v>75</v>
      </c>
      <c r="L30" s="75" t="s">
        <v>76</v>
      </c>
      <c r="M30" s="78" t="s">
        <v>75</v>
      </c>
      <c r="N30" s="80" t="s">
        <v>76</v>
      </c>
      <c r="O30" s="369" t="s">
        <v>75</v>
      </c>
      <c r="P30" s="75" t="s">
        <v>76</v>
      </c>
      <c r="Q30" s="71"/>
      <c r="R30" s="71"/>
      <c r="S30" s="70"/>
      <c r="T30" s="70"/>
      <c r="U30" s="70"/>
      <c r="V30" s="70"/>
      <c r="W30" s="70"/>
      <c r="X30" s="63"/>
      <c r="Y30" s="63"/>
      <c r="Z30" s="63"/>
      <c r="AA30" s="63"/>
      <c r="AB30" s="66"/>
      <c r="AC30" s="31"/>
      <c r="AD30" s="31"/>
      <c r="AE30" s="124"/>
      <c r="AF30" s="127"/>
      <c r="AG30" s="127"/>
      <c r="AH30" s="128"/>
      <c r="AI30" s="126"/>
    </row>
    <row r="31" spans="1:43" ht="45" customHeight="1" thickBot="1">
      <c r="A31" s="820"/>
      <c r="B31" s="806"/>
      <c r="C31" s="89" t="s">
        <v>77</v>
      </c>
      <c r="D31" s="86" t="s">
        <v>78</v>
      </c>
      <c r="E31" s="89" t="s">
        <v>77</v>
      </c>
      <c r="F31" s="86" t="s">
        <v>78</v>
      </c>
      <c r="G31" s="89" t="s">
        <v>77</v>
      </c>
      <c r="H31" s="86" t="s">
        <v>78</v>
      </c>
      <c r="I31" s="92" t="s">
        <v>77</v>
      </c>
      <c r="J31" s="93" t="s">
        <v>78</v>
      </c>
      <c r="K31" s="89" t="s">
        <v>77</v>
      </c>
      <c r="L31" s="86" t="s">
        <v>78</v>
      </c>
      <c r="M31" s="89" t="s">
        <v>77</v>
      </c>
      <c r="N31" s="91" t="s">
        <v>78</v>
      </c>
      <c r="O31" s="370" t="s">
        <v>77</v>
      </c>
      <c r="P31" s="86" t="s">
        <v>78</v>
      </c>
      <c r="Q31" s="71"/>
      <c r="R31" s="71"/>
      <c r="S31" s="70"/>
      <c r="T31" s="70"/>
      <c r="U31" s="70"/>
      <c r="V31" s="70"/>
      <c r="W31" s="70"/>
      <c r="X31" s="63"/>
      <c r="Y31" s="63"/>
      <c r="Z31" s="63"/>
      <c r="AA31" s="63"/>
      <c r="AB31" s="66"/>
      <c r="AC31" s="31"/>
      <c r="AD31" s="31"/>
      <c r="AE31" s="124"/>
      <c r="AF31" s="127"/>
      <c r="AG31" s="129"/>
      <c r="AH31" s="128"/>
      <c r="AI31" s="126"/>
    </row>
    <row r="32" spans="1:43" ht="45" customHeight="1" thickTop="1">
      <c r="A32" s="820"/>
      <c r="B32" s="94">
        <v>1</v>
      </c>
      <c r="C32" s="349">
        <v>9916</v>
      </c>
      <c r="D32" s="344">
        <v>647</v>
      </c>
      <c r="E32" s="349">
        <v>14374</v>
      </c>
      <c r="F32" s="344">
        <v>2691</v>
      </c>
      <c r="G32" s="352">
        <v>119</v>
      </c>
      <c r="H32" s="350">
        <v>11</v>
      </c>
      <c r="I32" s="353">
        <v>1147</v>
      </c>
      <c r="J32" s="351">
        <v>414</v>
      </c>
      <c r="K32" s="349">
        <v>1708</v>
      </c>
      <c r="L32" s="344">
        <v>1578</v>
      </c>
      <c r="M32" s="352">
        <v>9624</v>
      </c>
      <c r="N32" s="350">
        <v>1480</v>
      </c>
      <c r="O32" s="367">
        <v>0</v>
      </c>
      <c r="P32" s="350">
        <v>0</v>
      </c>
      <c r="Q32" s="71"/>
      <c r="R32" s="71"/>
      <c r="S32" s="70"/>
      <c r="T32" s="70"/>
      <c r="U32" s="70"/>
      <c r="V32" s="70"/>
      <c r="W32" s="70"/>
      <c r="X32" s="63"/>
      <c r="Y32" s="63"/>
      <c r="Z32" s="63"/>
      <c r="AA32" s="63"/>
      <c r="AB32" s="66"/>
      <c r="AC32" s="31"/>
      <c r="AD32" s="31"/>
      <c r="AE32" s="124"/>
      <c r="AF32" s="127"/>
      <c r="AG32" s="126"/>
      <c r="AH32" s="128"/>
      <c r="AI32" s="126"/>
    </row>
    <row r="33" spans="1:40" ht="45" customHeight="1">
      <c r="A33" s="820"/>
      <c r="B33" s="94">
        <v>2</v>
      </c>
      <c r="C33" s="349">
        <v>9976</v>
      </c>
      <c r="D33" s="344">
        <v>1242</v>
      </c>
      <c r="E33" s="349">
        <v>13684</v>
      </c>
      <c r="F33" s="344">
        <v>4443</v>
      </c>
      <c r="G33" s="352">
        <v>123</v>
      </c>
      <c r="H33" s="350">
        <v>15</v>
      </c>
      <c r="I33" s="353">
        <v>1733</v>
      </c>
      <c r="J33" s="351">
        <v>1007</v>
      </c>
      <c r="K33" s="349">
        <v>2483</v>
      </c>
      <c r="L33" s="344">
        <v>3763</v>
      </c>
      <c r="M33" s="352">
        <v>10315</v>
      </c>
      <c r="N33" s="350">
        <v>3405</v>
      </c>
      <c r="O33" s="352">
        <v>0</v>
      </c>
      <c r="P33" s="350">
        <v>0</v>
      </c>
      <c r="Q33" s="71"/>
      <c r="R33" s="71"/>
      <c r="S33" s="70"/>
      <c r="T33" s="70"/>
      <c r="U33" s="70"/>
      <c r="V33" s="70"/>
      <c r="W33" s="70"/>
      <c r="X33" s="63"/>
      <c r="Y33" s="63"/>
      <c r="Z33" s="63"/>
      <c r="AA33" s="63"/>
      <c r="AB33" s="66"/>
      <c r="AC33" s="31"/>
      <c r="AD33" s="31"/>
      <c r="AE33" s="124"/>
      <c r="AF33" s="127"/>
      <c r="AG33" s="129"/>
      <c r="AH33" s="128"/>
      <c r="AI33" s="126"/>
    </row>
    <row r="34" spans="1:40" ht="45" customHeight="1">
      <c r="A34" s="820"/>
      <c r="B34" s="94">
        <v>3</v>
      </c>
      <c r="C34" s="349">
        <v>10405</v>
      </c>
      <c r="D34" s="344">
        <v>3003</v>
      </c>
      <c r="E34" s="349">
        <v>13980</v>
      </c>
      <c r="F34" s="344">
        <v>7621</v>
      </c>
      <c r="G34" s="352">
        <v>123</v>
      </c>
      <c r="H34" s="350">
        <v>15</v>
      </c>
      <c r="I34" s="353">
        <v>2127</v>
      </c>
      <c r="J34" s="351">
        <v>1413</v>
      </c>
      <c r="K34" s="349">
        <v>2857</v>
      </c>
      <c r="L34" s="344">
        <v>6512</v>
      </c>
      <c r="M34" s="352">
        <v>10476</v>
      </c>
      <c r="N34" s="350">
        <v>5609</v>
      </c>
      <c r="O34" s="352">
        <v>0</v>
      </c>
      <c r="P34" s="350">
        <v>0</v>
      </c>
      <c r="Q34" s="71"/>
      <c r="R34" s="71"/>
      <c r="S34" s="70"/>
      <c r="T34" s="70"/>
      <c r="U34" s="70"/>
      <c r="V34" s="70"/>
      <c r="W34" s="70"/>
      <c r="X34" s="63"/>
      <c r="Y34" s="63"/>
      <c r="Z34" s="63"/>
      <c r="AA34" s="63"/>
      <c r="AB34" s="66"/>
      <c r="AC34" s="31"/>
      <c r="AD34" s="31"/>
      <c r="AE34" s="124"/>
      <c r="AF34" s="127"/>
      <c r="AG34" s="126"/>
      <c r="AH34" s="130"/>
      <c r="AI34" s="126"/>
    </row>
    <row r="35" spans="1:40" ht="45" customHeight="1">
      <c r="A35" s="820"/>
      <c r="B35" s="94">
        <v>4</v>
      </c>
      <c r="C35" s="349">
        <v>14212</v>
      </c>
      <c r="D35" s="344">
        <v>10142</v>
      </c>
      <c r="E35" s="349">
        <v>16396</v>
      </c>
      <c r="F35" s="344">
        <v>11961</v>
      </c>
      <c r="G35" s="352">
        <v>123</v>
      </c>
      <c r="H35" s="350">
        <v>15</v>
      </c>
      <c r="I35" s="353">
        <v>2459</v>
      </c>
      <c r="J35" s="351">
        <v>1762</v>
      </c>
      <c r="K35" s="349">
        <v>2676</v>
      </c>
      <c r="L35" s="344">
        <v>8797</v>
      </c>
      <c r="M35" s="352">
        <v>10152</v>
      </c>
      <c r="N35" s="350">
        <v>7506</v>
      </c>
      <c r="O35" s="352">
        <v>19</v>
      </c>
      <c r="P35" s="350">
        <v>29</v>
      </c>
      <c r="Q35" s="71"/>
      <c r="R35" s="71"/>
      <c r="S35" s="70"/>
      <c r="T35" s="70"/>
      <c r="U35" s="70"/>
      <c r="V35" s="70"/>
      <c r="W35" s="70"/>
      <c r="X35" s="63"/>
      <c r="Y35" s="63"/>
      <c r="Z35" s="63"/>
      <c r="AA35" s="63"/>
      <c r="AB35" s="66"/>
      <c r="AC35" s="31"/>
      <c r="AD35" s="31"/>
      <c r="AE35" s="124"/>
      <c r="AF35" s="131"/>
      <c r="AG35" s="129"/>
      <c r="AH35" s="128"/>
      <c r="AI35" s="126"/>
    </row>
    <row r="36" spans="1:40" ht="45" customHeight="1">
      <c r="A36" s="820"/>
      <c r="B36" s="94">
        <v>5</v>
      </c>
      <c r="C36" s="349">
        <v>18041</v>
      </c>
      <c r="D36" s="344">
        <v>16240</v>
      </c>
      <c r="E36" s="349">
        <v>17684</v>
      </c>
      <c r="F36" s="344">
        <v>16351</v>
      </c>
      <c r="G36" s="352">
        <v>139</v>
      </c>
      <c r="H36" s="350">
        <v>32</v>
      </c>
      <c r="I36" s="353">
        <v>2726</v>
      </c>
      <c r="J36" s="351">
        <v>2054</v>
      </c>
      <c r="K36" s="349">
        <v>2334</v>
      </c>
      <c r="L36" s="344">
        <v>10614</v>
      </c>
      <c r="M36" s="352">
        <v>9944</v>
      </c>
      <c r="N36" s="350">
        <v>8984</v>
      </c>
      <c r="O36" s="352">
        <v>11</v>
      </c>
      <c r="P36" s="350">
        <v>80</v>
      </c>
      <c r="Q36" s="71"/>
      <c r="R36" s="71"/>
      <c r="S36" s="70"/>
      <c r="T36" s="70"/>
      <c r="U36" s="70"/>
      <c r="V36" s="70"/>
      <c r="W36" s="70"/>
      <c r="X36" s="63"/>
      <c r="Y36" s="63"/>
      <c r="Z36" s="63"/>
      <c r="AA36" s="63"/>
      <c r="AB36" s="66"/>
      <c r="AC36" s="31"/>
      <c r="AD36" s="31"/>
      <c r="AE36" s="124"/>
      <c r="AF36" s="131"/>
      <c r="AG36" s="126"/>
      <c r="AH36" s="130"/>
      <c r="AI36" s="132"/>
      <c r="AJ36" s="34"/>
      <c r="AK36" s="34"/>
      <c r="AL36" s="34"/>
    </row>
    <row r="37" spans="1:40" ht="45" customHeight="1">
      <c r="A37" s="820"/>
      <c r="B37" s="94">
        <v>6</v>
      </c>
      <c r="C37" s="349">
        <v>20129</v>
      </c>
      <c r="D37" s="344">
        <v>20045</v>
      </c>
      <c r="E37" s="349">
        <v>19115</v>
      </c>
      <c r="F37" s="344">
        <v>21340</v>
      </c>
      <c r="G37" s="352">
        <v>146</v>
      </c>
      <c r="H37" s="350">
        <v>44</v>
      </c>
      <c r="I37" s="353">
        <v>2901</v>
      </c>
      <c r="J37" s="351">
        <v>2264</v>
      </c>
      <c r="K37" s="349">
        <v>2007</v>
      </c>
      <c r="L37" s="344">
        <v>12242</v>
      </c>
      <c r="M37" s="352">
        <v>9273</v>
      </c>
      <c r="N37" s="350">
        <v>10154</v>
      </c>
      <c r="O37" s="352">
        <v>9</v>
      </c>
      <c r="P37" s="350">
        <v>106</v>
      </c>
      <c r="Q37" s="71"/>
      <c r="R37" s="71"/>
      <c r="S37" s="70"/>
      <c r="T37" s="70"/>
      <c r="U37" s="70"/>
      <c r="V37" s="70"/>
      <c r="W37" s="70"/>
      <c r="X37" s="63"/>
      <c r="Y37" s="63"/>
      <c r="Z37" s="63"/>
      <c r="AA37" s="63"/>
      <c r="AB37" s="66"/>
      <c r="AC37" s="31"/>
      <c r="AD37" s="31"/>
      <c r="AE37" s="124"/>
      <c r="AF37" s="127"/>
      <c r="AG37" s="129"/>
      <c r="AH37" s="128"/>
      <c r="AI37" s="32"/>
      <c r="AJ37" s="34"/>
      <c r="AK37" s="34"/>
      <c r="AL37" s="34"/>
    </row>
    <row r="38" spans="1:40" ht="42.75" customHeight="1">
      <c r="A38" s="820"/>
      <c r="B38" s="94">
        <v>7</v>
      </c>
      <c r="C38" s="349">
        <v>22639</v>
      </c>
      <c r="D38" s="344">
        <v>22671</v>
      </c>
      <c r="E38" s="349">
        <v>25738</v>
      </c>
      <c r="F38" s="344">
        <v>26433</v>
      </c>
      <c r="G38" s="352">
        <v>159</v>
      </c>
      <c r="H38" s="350">
        <v>57</v>
      </c>
      <c r="I38" s="353">
        <v>2972</v>
      </c>
      <c r="J38" s="351">
        <v>2347</v>
      </c>
      <c r="K38" s="349">
        <v>738</v>
      </c>
      <c r="L38" s="344">
        <v>13121</v>
      </c>
      <c r="M38" s="352">
        <v>8321</v>
      </c>
      <c r="N38" s="350">
        <v>11614</v>
      </c>
      <c r="O38" s="352">
        <v>0</v>
      </c>
      <c r="P38" s="350">
        <v>130</v>
      </c>
      <c r="Q38" s="64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6"/>
      <c r="AE38" s="31"/>
      <c r="AF38" s="31"/>
      <c r="AG38" s="36"/>
      <c r="AH38" s="30"/>
      <c r="AI38" s="13"/>
      <c r="AJ38" s="13"/>
      <c r="AK38" s="30"/>
      <c r="AL38" s="30"/>
      <c r="AM38" s="30"/>
      <c r="AN38" s="30"/>
    </row>
    <row r="39" spans="1:40" ht="42.75" customHeight="1">
      <c r="A39" s="820"/>
      <c r="B39" s="94">
        <v>8</v>
      </c>
      <c r="C39" s="349">
        <v>22868</v>
      </c>
      <c r="D39" s="344">
        <v>24023</v>
      </c>
      <c r="E39" s="349">
        <v>27282</v>
      </c>
      <c r="F39" s="344">
        <v>30206</v>
      </c>
      <c r="G39" s="352">
        <v>147</v>
      </c>
      <c r="H39" s="350">
        <v>60</v>
      </c>
      <c r="I39" s="353">
        <v>2694</v>
      </c>
      <c r="J39" s="351">
        <v>2380</v>
      </c>
      <c r="K39" s="349">
        <v>1099</v>
      </c>
      <c r="L39" s="344">
        <v>14198</v>
      </c>
      <c r="M39" s="352">
        <v>8190</v>
      </c>
      <c r="N39" s="350">
        <v>12750</v>
      </c>
      <c r="O39" s="352">
        <v>0</v>
      </c>
      <c r="P39" s="350">
        <v>130</v>
      </c>
      <c r="Q39" s="64"/>
      <c r="R39" s="64"/>
      <c r="S39" s="6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6"/>
      <c r="AE39" s="31"/>
      <c r="AF39" s="31"/>
      <c r="AH39" s="30"/>
      <c r="AI39" s="13"/>
      <c r="AJ39" s="13"/>
      <c r="AK39" s="30"/>
      <c r="AL39" s="30"/>
      <c r="AM39" s="30"/>
      <c r="AN39" s="30"/>
    </row>
    <row r="40" spans="1:40" ht="42.75" customHeight="1">
      <c r="A40" s="820"/>
      <c r="B40" s="94">
        <v>9</v>
      </c>
      <c r="C40" s="349">
        <v>23349</v>
      </c>
      <c r="D40" s="344">
        <v>25476</v>
      </c>
      <c r="E40" s="349">
        <v>28173</v>
      </c>
      <c r="F40" s="344">
        <v>34017</v>
      </c>
      <c r="G40" s="352">
        <v>109</v>
      </c>
      <c r="H40" s="350">
        <v>61</v>
      </c>
      <c r="I40" s="353">
        <v>2379</v>
      </c>
      <c r="J40" s="351">
        <v>2385</v>
      </c>
      <c r="K40" s="349">
        <v>2141</v>
      </c>
      <c r="L40" s="344">
        <v>16570</v>
      </c>
      <c r="M40" s="352">
        <v>8813</v>
      </c>
      <c r="N40" s="350">
        <v>14414</v>
      </c>
      <c r="O40" s="352">
        <v>11</v>
      </c>
      <c r="P40" s="350">
        <v>171</v>
      </c>
      <c r="Q40" s="63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H40" s="30"/>
      <c r="AI40" s="13"/>
      <c r="AJ40" s="13"/>
      <c r="AK40" s="30"/>
      <c r="AL40" s="30"/>
      <c r="AM40" s="30"/>
      <c r="AN40" s="30"/>
    </row>
    <row r="41" spans="1:40" ht="42.75" customHeight="1">
      <c r="B41" s="94">
        <v>10</v>
      </c>
      <c r="C41" s="349">
        <v>23080</v>
      </c>
      <c r="D41" s="344">
        <v>26399</v>
      </c>
      <c r="E41" s="349">
        <v>29036</v>
      </c>
      <c r="F41" s="344">
        <v>37351</v>
      </c>
      <c r="G41" s="352">
        <v>67</v>
      </c>
      <c r="H41" s="350">
        <v>61</v>
      </c>
      <c r="I41" s="353">
        <v>1983</v>
      </c>
      <c r="J41" s="351">
        <v>2387</v>
      </c>
      <c r="K41" s="349">
        <v>1572</v>
      </c>
      <c r="L41" s="344">
        <v>18469</v>
      </c>
      <c r="M41" s="352">
        <v>8952</v>
      </c>
      <c r="N41" s="350">
        <v>15916</v>
      </c>
      <c r="O41" s="352">
        <v>0</v>
      </c>
      <c r="P41" s="350">
        <v>171</v>
      </c>
      <c r="AG41" s="29"/>
      <c r="AH41" s="13"/>
      <c r="AI41" s="13"/>
      <c r="AJ41" s="13"/>
      <c r="AK41" s="13"/>
      <c r="AL41" s="13"/>
      <c r="AM41" s="13"/>
      <c r="AN41" s="13"/>
    </row>
    <row r="42" spans="1:40" ht="42.75" customHeight="1">
      <c r="B42" s="94">
        <v>11</v>
      </c>
      <c r="C42" s="349">
        <v>14558</v>
      </c>
      <c r="D42" s="344">
        <v>31232</v>
      </c>
      <c r="E42" s="349">
        <v>25950</v>
      </c>
      <c r="F42" s="344">
        <v>41742</v>
      </c>
      <c r="G42" s="352">
        <v>9</v>
      </c>
      <c r="H42" s="350">
        <v>61</v>
      </c>
      <c r="I42" s="353">
        <v>238</v>
      </c>
      <c r="J42" s="351">
        <v>2392</v>
      </c>
      <c r="K42" s="349">
        <v>1672</v>
      </c>
      <c r="L42" s="344">
        <v>20024</v>
      </c>
      <c r="M42" s="352">
        <v>1996</v>
      </c>
      <c r="N42" s="350">
        <v>17122</v>
      </c>
      <c r="O42" s="352">
        <v>0</v>
      </c>
      <c r="P42" s="350">
        <v>171</v>
      </c>
      <c r="AI42" s="21"/>
      <c r="AJ42" s="21"/>
      <c r="AK42" s="13"/>
      <c r="AL42" s="13"/>
      <c r="AM42" s="13"/>
      <c r="AN42" s="13"/>
    </row>
    <row r="43" spans="1:40" ht="42.75" customHeight="1" thickBot="1">
      <c r="B43" s="95">
        <v>12</v>
      </c>
      <c r="C43" s="364">
        <v>15258</v>
      </c>
      <c r="D43" s="361">
        <v>34229</v>
      </c>
      <c r="E43" s="364">
        <v>25823</v>
      </c>
      <c r="F43" s="361">
        <v>45691</v>
      </c>
      <c r="G43" s="356">
        <v>0</v>
      </c>
      <c r="H43" s="354">
        <v>61</v>
      </c>
      <c r="I43" s="357">
        <v>197</v>
      </c>
      <c r="J43" s="355">
        <v>2392</v>
      </c>
      <c r="K43" s="364">
        <v>622</v>
      </c>
      <c r="L43" s="361">
        <v>20437</v>
      </c>
      <c r="M43" s="356">
        <v>1095</v>
      </c>
      <c r="N43" s="354">
        <v>17641</v>
      </c>
      <c r="O43" s="356">
        <v>0</v>
      </c>
      <c r="P43" s="354">
        <v>171</v>
      </c>
      <c r="AK43" s="13"/>
      <c r="AL43" s="13"/>
      <c r="AM43" s="13"/>
      <c r="AN43" s="13"/>
    </row>
    <row r="44" spans="1:40" ht="21.75" customHeight="1">
      <c r="P44" s="28"/>
      <c r="AK44" s="13"/>
      <c r="AL44" s="13"/>
      <c r="AM44" s="13"/>
      <c r="AN44" s="13"/>
    </row>
    <row r="45" spans="1:40" ht="29.25">
      <c r="B45" s="138" t="s">
        <v>210</v>
      </c>
      <c r="AK45" s="13"/>
      <c r="AL45" s="13"/>
      <c r="AM45" s="13"/>
      <c r="AN45" s="13"/>
    </row>
    <row r="46" spans="1:40" ht="29.25">
      <c r="B46" s="139" t="s">
        <v>211</v>
      </c>
      <c r="N46" s="21"/>
      <c r="O46" s="21"/>
      <c r="P46" s="27"/>
      <c r="Q46" s="21"/>
      <c r="R46" s="21"/>
      <c r="AK46" s="13"/>
      <c r="AL46" s="13"/>
      <c r="AM46" s="13"/>
      <c r="AN46" s="13"/>
    </row>
    <row r="47" spans="1:40" ht="29.25">
      <c r="B47" s="138" t="s">
        <v>212</v>
      </c>
      <c r="N47" s="21"/>
      <c r="O47" s="21"/>
      <c r="P47" s="26"/>
      <c r="Q47" s="21"/>
      <c r="R47" s="21"/>
      <c r="AK47" s="13"/>
      <c r="AL47" s="13"/>
      <c r="AM47" s="13"/>
      <c r="AN47" s="13"/>
    </row>
    <row r="48" spans="1:40" ht="18">
      <c r="N48" s="21"/>
      <c r="O48" s="21"/>
      <c r="P48" s="26"/>
      <c r="Q48" s="21"/>
      <c r="R48" s="21"/>
      <c r="AH48" s="13"/>
      <c r="AI48" s="13"/>
      <c r="AJ48" s="13"/>
      <c r="AK48" s="13"/>
      <c r="AL48" s="13"/>
      <c r="AM48" s="13"/>
      <c r="AN48" s="13"/>
    </row>
    <row r="49" spans="3:40" ht="18">
      <c r="N49" s="21"/>
      <c r="O49" s="21"/>
      <c r="P49" s="26"/>
      <c r="Q49" s="21"/>
      <c r="R49" s="21"/>
      <c r="AH49" s="13"/>
      <c r="AI49" s="13"/>
      <c r="AJ49" s="13"/>
      <c r="AK49" s="13"/>
      <c r="AL49" s="13"/>
      <c r="AM49" s="13"/>
      <c r="AN49" s="13"/>
    </row>
    <row r="50" spans="3:40" ht="18">
      <c r="N50" s="21"/>
      <c r="O50" s="14"/>
      <c r="P50" s="23"/>
      <c r="Q50" s="21"/>
      <c r="R50" s="21"/>
      <c r="AH50" s="24"/>
      <c r="AI50" s="24"/>
      <c r="AJ50" s="25"/>
      <c r="AK50" s="25"/>
      <c r="AL50" s="24"/>
      <c r="AM50" s="24"/>
      <c r="AN50" s="24"/>
    </row>
    <row r="51" spans="3:40" ht="18">
      <c r="N51" s="21"/>
      <c r="O51" s="14"/>
      <c r="P51" s="23"/>
      <c r="Q51" s="21"/>
      <c r="R51" s="21"/>
      <c r="AJ51" s="22"/>
      <c r="AK51" s="22"/>
    </row>
    <row r="52" spans="3:40" ht="18">
      <c r="N52" s="21"/>
      <c r="O52" s="14"/>
      <c r="P52" s="19"/>
      <c r="Q52" s="21"/>
      <c r="R52" s="21"/>
    </row>
    <row r="53" spans="3:40" ht="18">
      <c r="C53" s="7" t="s">
        <v>227</v>
      </c>
      <c r="D53" s="16">
        <f>F21</f>
        <v>940</v>
      </c>
      <c r="N53" s="21"/>
      <c r="O53" s="14"/>
      <c r="P53" s="19"/>
      <c r="Q53" s="21"/>
      <c r="R53" s="21"/>
    </row>
    <row r="54" spans="3:40" ht="18">
      <c r="C54" s="7" t="s">
        <v>228</v>
      </c>
      <c r="D54" s="16">
        <f>J21</f>
        <v>67</v>
      </c>
      <c r="N54" s="21"/>
      <c r="O54" s="14"/>
      <c r="P54" s="19"/>
      <c r="Q54" s="21"/>
      <c r="R54" s="21"/>
    </row>
    <row r="55" spans="3:40" ht="18">
      <c r="C55" s="7" t="s">
        <v>229</v>
      </c>
      <c r="D55" s="16">
        <f>N21</f>
        <v>1760</v>
      </c>
      <c r="N55" s="21"/>
      <c r="O55" s="14"/>
      <c r="P55" s="19"/>
      <c r="Q55" s="21"/>
      <c r="R55" s="21"/>
    </row>
    <row r="56" spans="3:40" ht="18">
      <c r="C56" s="7" t="s">
        <v>122</v>
      </c>
      <c r="D56" s="153">
        <f>P21</f>
        <v>2643</v>
      </c>
      <c r="N56" s="21"/>
      <c r="O56" s="14"/>
      <c r="P56" s="19"/>
      <c r="Q56" s="21"/>
      <c r="R56" s="21"/>
    </row>
    <row r="57" spans="3:40" ht="18">
      <c r="C57" s="7" t="s">
        <v>230</v>
      </c>
      <c r="D57" s="16">
        <f>T21</f>
        <v>1232</v>
      </c>
      <c r="N57" s="21"/>
      <c r="O57" s="14"/>
      <c r="P57" s="19"/>
      <c r="Q57" s="21"/>
      <c r="R57" s="18"/>
      <c r="S57" s="9"/>
      <c r="T57" s="9"/>
      <c r="U57" s="9"/>
      <c r="V57" s="9"/>
      <c r="W57" s="9"/>
      <c r="X57" s="9"/>
      <c r="AI57" s="16"/>
      <c r="AJ57" s="16"/>
    </row>
    <row r="58" spans="3:40" ht="18">
      <c r="C58" s="7" t="s">
        <v>231</v>
      </c>
      <c r="D58" s="16">
        <f>V21</f>
        <v>23</v>
      </c>
      <c r="N58" s="21"/>
      <c r="O58" s="14"/>
      <c r="P58" s="19"/>
      <c r="Q58" s="21"/>
      <c r="R58" s="18"/>
      <c r="S58" s="9"/>
      <c r="T58" s="9"/>
      <c r="U58" s="9"/>
      <c r="V58" s="9"/>
      <c r="W58" s="9"/>
      <c r="X58" s="9"/>
      <c r="AI58" s="16"/>
      <c r="AJ58" s="16"/>
    </row>
    <row r="59" spans="3:40" ht="18">
      <c r="C59" s="7" t="s">
        <v>232</v>
      </c>
      <c r="D59" s="16">
        <f>X21</f>
        <v>115</v>
      </c>
      <c r="E59" s="20"/>
      <c r="F59" s="20"/>
      <c r="G59" s="20"/>
      <c r="H59" s="20"/>
      <c r="N59" s="18"/>
      <c r="O59" s="14"/>
      <c r="P59" s="19"/>
      <c r="Q59" s="18"/>
      <c r="R59" s="15"/>
      <c r="S59" s="12"/>
      <c r="T59" s="12"/>
      <c r="U59" s="12"/>
      <c r="V59" s="12"/>
      <c r="W59" s="12"/>
      <c r="X59" s="12"/>
      <c r="AI59" s="16"/>
      <c r="AJ59" s="16"/>
    </row>
    <row r="60" spans="3:40" ht="18">
      <c r="C60" s="7" t="s">
        <v>233</v>
      </c>
      <c r="D60" s="16">
        <f>Z21</f>
        <v>24465</v>
      </c>
      <c r="E60" s="20"/>
      <c r="F60" s="20"/>
      <c r="G60" s="20"/>
      <c r="H60" s="20"/>
      <c r="K60" s="9"/>
      <c r="L60" s="9"/>
      <c r="M60" s="9"/>
      <c r="N60" s="18"/>
      <c r="O60" s="14"/>
      <c r="P60" s="19"/>
      <c r="Q60" s="18"/>
      <c r="R60" s="15"/>
      <c r="S60" s="12"/>
      <c r="T60" s="12"/>
      <c r="U60" s="12"/>
      <c r="V60" s="12"/>
      <c r="W60" s="12"/>
      <c r="X60" s="12"/>
      <c r="AI60" s="16"/>
      <c r="AJ60" s="16"/>
    </row>
    <row r="61" spans="3:40" ht="18">
      <c r="C61" s="7" t="s">
        <v>234</v>
      </c>
      <c r="D61" s="16">
        <f>AB21</f>
        <v>1</v>
      </c>
      <c r="E61" s="13"/>
      <c r="F61" s="13"/>
      <c r="G61" s="13"/>
      <c r="H61" s="13"/>
      <c r="K61" s="12"/>
      <c r="L61" s="12"/>
      <c r="M61" s="12"/>
      <c r="N61" s="15"/>
      <c r="O61" s="14"/>
      <c r="P61" s="17"/>
      <c r="Q61" s="15"/>
      <c r="R61" s="15"/>
      <c r="S61" s="12"/>
      <c r="T61" s="12"/>
      <c r="U61" s="12"/>
      <c r="V61" s="12"/>
      <c r="W61" s="12"/>
      <c r="X61" s="12"/>
      <c r="AI61" s="16"/>
      <c r="AJ61" s="16"/>
    </row>
    <row r="62" spans="3:40" ht="18">
      <c r="C62" s="7" t="s">
        <v>67</v>
      </c>
      <c r="D62" s="16">
        <f>AD21</f>
        <v>273</v>
      </c>
      <c r="E62" s="13"/>
      <c r="F62" s="13"/>
      <c r="G62" s="13"/>
      <c r="H62" s="13"/>
      <c r="K62" s="12"/>
      <c r="L62" s="12"/>
      <c r="M62" s="12"/>
      <c r="N62" s="15"/>
      <c r="O62" s="15"/>
      <c r="P62" s="15"/>
      <c r="Q62" s="15"/>
      <c r="R62" s="15"/>
      <c r="S62" s="12"/>
      <c r="T62" s="12"/>
      <c r="U62" s="12"/>
      <c r="V62" s="12"/>
      <c r="W62" s="12"/>
      <c r="X62" s="12"/>
      <c r="AI62" s="16"/>
      <c r="AJ62" s="16"/>
    </row>
    <row r="63" spans="3:40" ht="18">
      <c r="C63" s="7" t="s">
        <v>235</v>
      </c>
      <c r="D63" s="16">
        <f>D43</f>
        <v>34229</v>
      </c>
      <c r="E63" s="13"/>
      <c r="F63" s="13"/>
      <c r="G63" s="13"/>
      <c r="H63" s="13"/>
      <c r="K63" s="12"/>
      <c r="L63" s="12"/>
      <c r="M63" s="12"/>
      <c r="N63" s="15"/>
      <c r="O63" s="15"/>
      <c r="P63" s="15"/>
      <c r="Q63" s="15"/>
      <c r="R63" s="15"/>
      <c r="S63" s="12"/>
      <c r="T63" s="12"/>
      <c r="U63" s="12"/>
      <c r="V63" s="12"/>
      <c r="W63" s="12"/>
      <c r="X63" s="12"/>
      <c r="AI63" s="16"/>
      <c r="AJ63" s="16"/>
    </row>
    <row r="64" spans="3:40" ht="18">
      <c r="C64" s="7" t="s">
        <v>236</v>
      </c>
      <c r="D64" s="16">
        <f>F43</f>
        <v>45691</v>
      </c>
      <c r="E64" s="13"/>
      <c r="F64" s="13"/>
      <c r="G64" s="13"/>
      <c r="H64" s="13"/>
      <c r="I64" s="13"/>
      <c r="J64" s="12"/>
      <c r="K64" s="12"/>
      <c r="L64" s="12"/>
      <c r="M64" s="12"/>
      <c r="N64" s="15"/>
      <c r="O64" s="15"/>
      <c r="P64" s="15"/>
      <c r="Q64" s="15"/>
      <c r="R64" s="15"/>
      <c r="S64" s="12"/>
      <c r="T64" s="12"/>
      <c r="U64" s="12"/>
      <c r="V64" s="12"/>
      <c r="W64" s="12"/>
      <c r="X64" s="12"/>
      <c r="AI64" s="16"/>
      <c r="AJ64" s="16"/>
    </row>
    <row r="65" spans="2:36" ht="18">
      <c r="C65" s="7" t="s">
        <v>237</v>
      </c>
      <c r="D65" s="16">
        <f>H43</f>
        <v>61</v>
      </c>
      <c r="E65" s="13"/>
      <c r="F65" s="13"/>
      <c r="G65" s="13"/>
      <c r="H65" s="13"/>
      <c r="I65" s="13"/>
      <c r="J65" s="12"/>
      <c r="K65" s="12"/>
      <c r="L65" s="12"/>
      <c r="M65" s="12"/>
      <c r="N65" s="15"/>
      <c r="O65" s="15"/>
      <c r="P65" s="15"/>
      <c r="Q65" s="15"/>
      <c r="R65" s="15"/>
      <c r="S65" s="12"/>
      <c r="T65" s="12"/>
      <c r="U65" s="12"/>
      <c r="V65" s="12"/>
      <c r="W65" s="12"/>
      <c r="X65" s="12"/>
      <c r="AI65" s="16"/>
      <c r="AJ65" s="16"/>
    </row>
    <row r="66" spans="2:36" ht="18">
      <c r="C66" s="7" t="s">
        <v>238</v>
      </c>
      <c r="D66" s="16">
        <f>J43</f>
        <v>2392</v>
      </c>
      <c r="E66" s="13"/>
      <c r="F66" s="13"/>
      <c r="G66" s="13"/>
      <c r="H66" s="13"/>
      <c r="I66" s="13"/>
      <c r="J66" s="12"/>
      <c r="K66" s="12"/>
      <c r="L66" s="12"/>
      <c r="M66" s="12"/>
      <c r="N66" s="15"/>
      <c r="O66" s="15"/>
      <c r="P66" s="15"/>
      <c r="Q66" s="15"/>
      <c r="R66" s="15"/>
      <c r="S66" s="12"/>
      <c r="T66" s="12"/>
      <c r="U66" s="12"/>
      <c r="V66" s="12"/>
      <c r="W66" s="12"/>
      <c r="X66" s="12"/>
      <c r="AI66" s="16"/>
      <c r="AJ66" s="16"/>
    </row>
    <row r="67" spans="2:36" ht="18">
      <c r="C67" s="7" t="s">
        <v>207</v>
      </c>
      <c r="D67" s="16">
        <f>L43</f>
        <v>20437</v>
      </c>
      <c r="E67" s="13"/>
      <c r="F67" s="13"/>
      <c r="G67" s="13"/>
      <c r="H67" s="13"/>
      <c r="I67" s="13"/>
      <c r="J67" s="12"/>
      <c r="K67" s="12"/>
      <c r="L67" s="12"/>
      <c r="M67" s="12"/>
      <c r="N67" s="15"/>
      <c r="O67" s="15"/>
      <c r="P67" s="15"/>
      <c r="Q67" s="15"/>
      <c r="R67" s="15"/>
      <c r="S67" s="12"/>
      <c r="T67" s="12"/>
      <c r="U67" s="12"/>
      <c r="V67" s="12"/>
      <c r="W67" s="12"/>
      <c r="X67" s="12"/>
    </row>
    <row r="68" spans="2:36" ht="18">
      <c r="C68" s="7" t="s">
        <v>239</v>
      </c>
      <c r="D68" s="16">
        <f>N43</f>
        <v>17641</v>
      </c>
      <c r="E68" s="13"/>
      <c r="F68" s="13"/>
      <c r="G68" s="13"/>
      <c r="H68" s="13"/>
      <c r="I68" s="13"/>
      <c r="J68" s="12"/>
      <c r="K68" s="12"/>
      <c r="L68" s="12"/>
      <c r="M68" s="12"/>
      <c r="N68" s="15"/>
      <c r="O68" s="15"/>
      <c r="P68" s="15"/>
      <c r="Q68" s="15"/>
      <c r="R68" s="15"/>
      <c r="S68" s="12"/>
      <c r="T68" s="12"/>
      <c r="U68" s="12"/>
      <c r="V68" s="12"/>
      <c r="W68" s="12"/>
      <c r="X68" s="12"/>
    </row>
    <row r="69" spans="2:36" ht="18">
      <c r="C69" s="7" t="s">
        <v>217</v>
      </c>
      <c r="D69" s="16">
        <f>P43</f>
        <v>171</v>
      </c>
      <c r="E69" s="13"/>
      <c r="F69" s="13"/>
      <c r="G69" s="13"/>
      <c r="H69" s="13"/>
      <c r="I69" s="13"/>
      <c r="J69" s="12"/>
      <c r="K69" s="12"/>
      <c r="L69" s="12"/>
      <c r="M69" s="12"/>
      <c r="N69" s="15"/>
      <c r="O69" s="15"/>
      <c r="P69" s="15"/>
      <c r="Q69" s="15"/>
      <c r="R69" s="15"/>
      <c r="S69" s="12"/>
      <c r="T69" s="12"/>
      <c r="U69" s="12"/>
      <c r="V69" s="12"/>
      <c r="W69" s="12"/>
      <c r="X69" s="12"/>
    </row>
    <row r="70" spans="2:36" ht="18">
      <c r="B70" s="14"/>
      <c r="C70" s="13"/>
      <c r="D70" s="13"/>
      <c r="E70" s="13"/>
      <c r="F70" s="13"/>
      <c r="G70" s="13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2:36" ht="18">
      <c r="B71" s="14"/>
      <c r="C71" s="13"/>
      <c r="D71" s="13"/>
      <c r="E71" s="13"/>
      <c r="F71" s="13"/>
      <c r="G71" s="13"/>
      <c r="H71" s="13"/>
      <c r="I71" s="13"/>
      <c r="J71" s="12"/>
      <c r="K71" s="12"/>
      <c r="L71" s="12"/>
      <c r="M71" s="12"/>
      <c r="N71" s="12"/>
      <c r="O71" s="12"/>
      <c r="P71" s="12"/>
      <c r="Q71" s="12"/>
    </row>
    <row r="72" spans="2:36" ht="18">
      <c r="C72" s="13"/>
      <c r="D72" s="13"/>
      <c r="E72" s="13"/>
      <c r="F72" s="13"/>
      <c r="G72" s="13"/>
      <c r="H72" s="13"/>
      <c r="I72" s="13"/>
      <c r="J72" s="12"/>
      <c r="K72" s="12"/>
      <c r="L72" s="12"/>
      <c r="M72" s="12"/>
      <c r="N72" s="12"/>
      <c r="O72" s="12"/>
      <c r="P72" s="12"/>
      <c r="Q72" s="12"/>
    </row>
    <row r="82" spans="3:4">
      <c r="C82" s="11"/>
    </row>
    <row r="83" spans="3:4">
      <c r="C83" s="10"/>
    </row>
    <row r="84" spans="3:4">
      <c r="D84" s="9"/>
    </row>
    <row r="85" spans="3:4">
      <c r="D85" s="8"/>
    </row>
    <row r="86" spans="3:4">
      <c r="D86" s="8"/>
    </row>
    <row r="125" spans="3:4">
      <c r="C125" s="7">
        <v>9590</v>
      </c>
      <c r="D125" s="7">
        <f>9*140</f>
        <v>1260</v>
      </c>
    </row>
    <row r="126" spans="3:4">
      <c r="C126" s="7">
        <v>9590</v>
      </c>
      <c r="D126" s="7">
        <v>1260</v>
      </c>
    </row>
    <row r="127" spans="3:4">
      <c r="C127" s="7">
        <v>9590</v>
      </c>
      <c r="D127" s="7">
        <v>1260</v>
      </c>
    </row>
    <row r="128" spans="3:4">
      <c r="C128" s="7">
        <f>+C125+C126+C127</f>
        <v>28770</v>
      </c>
      <c r="D128" s="7">
        <f>+D125+D126+D127</f>
        <v>3780</v>
      </c>
    </row>
    <row r="129" spans="3:4">
      <c r="C129" s="7">
        <f>+C128+D128</f>
        <v>32550</v>
      </c>
      <c r="D129" s="7">
        <f>+C129-5500</f>
        <v>27050</v>
      </c>
    </row>
  </sheetData>
  <mergeCells count="42">
    <mergeCell ref="A2:A40"/>
    <mergeCell ref="B2:AD2"/>
    <mergeCell ref="B4:B9"/>
    <mergeCell ref="C4:F5"/>
    <mergeCell ref="G4:J5"/>
    <mergeCell ref="K4:N5"/>
    <mergeCell ref="O4:P5"/>
    <mergeCell ref="Q4:T5"/>
    <mergeCell ref="U4:V5"/>
    <mergeCell ref="W4:X5"/>
    <mergeCell ref="AA6:AB6"/>
    <mergeCell ref="Y4:Z5"/>
    <mergeCell ref="AA4:AB5"/>
    <mergeCell ref="AC4:AD5"/>
    <mergeCell ref="C6:D6"/>
    <mergeCell ref="E6:F6"/>
    <mergeCell ref="G6:H6"/>
    <mergeCell ref="I6:J6"/>
    <mergeCell ref="K6:L6"/>
    <mergeCell ref="M6:N6"/>
    <mergeCell ref="O6:P6"/>
    <mergeCell ref="M28:N28"/>
    <mergeCell ref="O28:P28"/>
    <mergeCell ref="AC6:AD6"/>
    <mergeCell ref="C26:D27"/>
    <mergeCell ref="E26:F27"/>
    <mergeCell ref="G26:H27"/>
    <mergeCell ref="I26:J27"/>
    <mergeCell ref="K26:L27"/>
    <mergeCell ref="M26:N27"/>
    <mergeCell ref="O26:P27"/>
    <mergeCell ref="C28:D28"/>
    <mergeCell ref="Q6:R6"/>
    <mergeCell ref="S6:T6"/>
    <mergeCell ref="U6:V6"/>
    <mergeCell ref="W6:X6"/>
    <mergeCell ref="Y6:Z6"/>
    <mergeCell ref="B26:B31"/>
    <mergeCell ref="E28:F28"/>
    <mergeCell ref="G28:H28"/>
    <mergeCell ref="I28:J28"/>
    <mergeCell ref="K28:L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3" orientation="landscape" horizontalDpi="4294967294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8:I18"/>
  <sheetViews>
    <sheetView workbookViewId="0"/>
  </sheetViews>
  <sheetFormatPr defaultRowHeight="15"/>
  <sheetData>
    <row r="18" spans="1:9" ht="36">
      <c r="A18" s="632" t="s">
        <v>103</v>
      </c>
      <c r="B18" s="632"/>
      <c r="C18" s="632"/>
      <c r="D18" s="632"/>
      <c r="E18" s="632"/>
      <c r="F18" s="632"/>
      <c r="G18" s="632"/>
      <c r="H18" s="632"/>
      <c r="I18" s="632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0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30.85546875" customWidth="1"/>
    <col min="2" max="2" width="19.7109375" customWidth="1"/>
    <col min="3" max="6" width="9.140625" customWidth="1"/>
  </cols>
  <sheetData>
    <row r="1" spans="1:6" ht="84" customHeight="1" thickBot="1">
      <c r="A1" s="824" t="s">
        <v>525</v>
      </c>
      <c r="B1" s="825"/>
      <c r="C1" s="161"/>
      <c r="D1" s="161"/>
      <c r="E1" s="161"/>
      <c r="F1" s="2"/>
    </row>
    <row r="2" spans="1:6" ht="15.75">
      <c r="A2" s="288"/>
      <c r="B2" s="826" t="s">
        <v>313</v>
      </c>
    </row>
    <row r="3" spans="1:6" ht="15.75">
      <c r="A3" s="289" t="s">
        <v>314</v>
      </c>
      <c r="B3" s="827"/>
    </row>
    <row r="4" spans="1:6" ht="16.5" thickBot="1">
      <c r="A4" s="290"/>
      <c r="B4" s="828"/>
    </row>
    <row r="5" spans="1:6" ht="18.95" customHeight="1">
      <c r="A5" s="178" t="s">
        <v>315</v>
      </c>
      <c r="B5" s="523">
        <v>545071455.5</v>
      </c>
    </row>
    <row r="6" spans="1:6" ht="18.95" customHeight="1">
      <c r="A6" s="179" t="s">
        <v>316</v>
      </c>
      <c r="B6" s="524">
        <v>359303832</v>
      </c>
    </row>
    <row r="7" spans="1:6" ht="18.95" customHeight="1">
      <c r="A7" s="179" t="s">
        <v>317</v>
      </c>
      <c r="B7" s="524">
        <v>253059406</v>
      </c>
    </row>
    <row r="8" spans="1:6" ht="18.95" customHeight="1">
      <c r="A8" s="179" t="s">
        <v>318</v>
      </c>
      <c r="B8" s="524">
        <v>64794278</v>
      </c>
    </row>
    <row r="9" spans="1:6" ht="18.95" customHeight="1">
      <c r="A9" s="179" t="s">
        <v>319</v>
      </c>
      <c r="B9" s="524">
        <v>49916871</v>
      </c>
    </row>
    <row r="10" spans="1:6" ht="18.95" customHeight="1">
      <c r="A10" s="179" t="s">
        <v>320</v>
      </c>
      <c r="B10" s="524">
        <v>184745456</v>
      </c>
    </row>
    <row r="11" spans="1:6" ht="18.95" customHeight="1">
      <c r="A11" s="179" t="s">
        <v>321</v>
      </c>
      <c r="B11" s="524">
        <v>462794477</v>
      </c>
    </row>
    <row r="12" spans="1:6" ht="18.95" customHeight="1">
      <c r="A12" s="179" t="s">
        <v>322</v>
      </c>
      <c r="B12" s="524">
        <v>421262188</v>
      </c>
    </row>
    <row r="13" spans="1:6" ht="18.95" customHeight="1">
      <c r="A13" s="179" t="s">
        <v>323</v>
      </c>
      <c r="B13" s="524">
        <v>235432581</v>
      </c>
    </row>
    <row r="14" spans="1:6" ht="18.95" customHeight="1">
      <c r="A14" s="179" t="s">
        <v>324</v>
      </c>
      <c r="B14" s="524">
        <v>174234225</v>
      </c>
    </row>
    <row r="15" spans="1:6" ht="18.95" customHeight="1">
      <c r="A15" s="179" t="s">
        <v>325</v>
      </c>
      <c r="B15" s="524">
        <v>760564817</v>
      </c>
    </row>
    <row r="16" spans="1:6" ht="18.95" customHeight="1">
      <c r="A16" s="179" t="s">
        <v>326</v>
      </c>
      <c r="B16" s="524">
        <v>259815140</v>
      </c>
    </row>
    <row r="17" spans="1:2" ht="18.95" customHeight="1">
      <c r="A17" s="179" t="s">
        <v>327</v>
      </c>
      <c r="B17" s="524">
        <v>346116687</v>
      </c>
    </row>
    <row r="18" spans="1:2" ht="18.95" customHeight="1" thickBot="1">
      <c r="A18" s="179" t="s">
        <v>328</v>
      </c>
      <c r="B18" s="524">
        <v>202948008</v>
      </c>
    </row>
    <row r="19" spans="1:2" ht="18.95" customHeight="1" thickBot="1">
      <c r="A19" s="291" t="s">
        <v>329</v>
      </c>
      <c r="B19" s="525">
        <v>4320059421.5</v>
      </c>
    </row>
    <row r="20" spans="1:2" ht="15.75">
      <c r="A20" s="180" t="s">
        <v>330</v>
      </c>
      <c r="B20" s="49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verticalDpi="0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8"/>
  <sheetViews>
    <sheetView view="pageBreakPreview" zoomScale="70" zoomScaleNormal="70" zoomScaleSheetLayoutView="70" workbookViewId="0">
      <selection sqref="A1:D1"/>
    </sheetView>
  </sheetViews>
  <sheetFormatPr defaultRowHeight="15"/>
  <cols>
    <col min="1" max="1" width="26.28515625" customWidth="1"/>
    <col min="2" max="2" width="15.28515625" customWidth="1"/>
    <col min="3" max="3" width="11.7109375" customWidth="1"/>
    <col min="4" max="4" width="30.140625" customWidth="1"/>
  </cols>
  <sheetData>
    <row r="1" spans="1:4" ht="66.75" customHeight="1" thickBot="1">
      <c r="A1" s="829" t="s">
        <v>523</v>
      </c>
      <c r="B1" s="830"/>
      <c r="C1" s="830"/>
      <c r="D1" s="831"/>
    </row>
    <row r="2" spans="1:4" ht="63.75" thickBot="1">
      <c r="A2" s="181" t="s">
        <v>314</v>
      </c>
      <c r="B2" s="182" t="s">
        <v>336</v>
      </c>
      <c r="C2" s="182" t="s">
        <v>337</v>
      </c>
      <c r="D2" s="182" t="s">
        <v>313</v>
      </c>
    </row>
    <row r="3" spans="1:4" ht="23.25" customHeight="1">
      <c r="A3" s="183" t="s">
        <v>315</v>
      </c>
      <c r="B3" s="184">
        <v>1104</v>
      </c>
      <c r="C3" s="184">
        <v>1120</v>
      </c>
      <c r="D3" s="532">
        <v>55843235.5</v>
      </c>
    </row>
    <row r="4" spans="1:4" ht="23.25" customHeight="1">
      <c r="A4" s="185" t="s">
        <v>316</v>
      </c>
      <c r="B4" s="186">
        <v>80</v>
      </c>
      <c r="C4" s="186">
        <v>95</v>
      </c>
      <c r="D4" s="531">
        <v>4637212</v>
      </c>
    </row>
    <row r="5" spans="1:4" ht="23.25" customHeight="1">
      <c r="A5" s="185" t="s">
        <v>317</v>
      </c>
      <c r="B5" s="186">
        <v>304</v>
      </c>
      <c r="C5" s="186">
        <v>216</v>
      </c>
      <c r="D5" s="531">
        <v>8064264.7999999998</v>
      </c>
    </row>
    <row r="6" spans="1:4" ht="23.25" customHeight="1">
      <c r="A6" s="185" t="s">
        <v>318</v>
      </c>
      <c r="B6" s="186">
        <v>31</v>
      </c>
      <c r="C6" s="186">
        <v>30</v>
      </c>
      <c r="D6" s="531">
        <v>1153211</v>
      </c>
    </row>
    <row r="7" spans="1:4" ht="23.25" customHeight="1">
      <c r="A7" s="185" t="s">
        <v>319</v>
      </c>
      <c r="B7" s="186">
        <v>169</v>
      </c>
      <c r="C7" s="186">
        <v>193</v>
      </c>
      <c r="D7" s="531">
        <v>6380754</v>
      </c>
    </row>
    <row r="8" spans="1:4" ht="23.25" customHeight="1">
      <c r="A8" s="185" t="s">
        <v>320</v>
      </c>
      <c r="B8" s="186">
        <v>99</v>
      </c>
      <c r="C8" s="186">
        <v>93</v>
      </c>
      <c r="D8" s="531">
        <v>4110688</v>
      </c>
    </row>
    <row r="9" spans="1:4" ht="23.25" customHeight="1">
      <c r="A9" s="185" t="s">
        <v>321</v>
      </c>
      <c r="B9" s="186">
        <v>159</v>
      </c>
      <c r="C9" s="186">
        <v>195</v>
      </c>
      <c r="D9" s="531">
        <v>6720383</v>
      </c>
    </row>
    <row r="10" spans="1:4" ht="23.25" customHeight="1">
      <c r="A10" s="185" t="s">
        <v>322</v>
      </c>
      <c r="B10" s="186">
        <v>621</v>
      </c>
      <c r="C10" s="186">
        <v>880</v>
      </c>
      <c r="D10" s="531">
        <v>22210253</v>
      </c>
    </row>
    <row r="11" spans="1:4" ht="23.25" customHeight="1">
      <c r="A11" s="185" t="s">
        <v>323</v>
      </c>
      <c r="B11" s="186">
        <v>123</v>
      </c>
      <c r="C11" s="186">
        <v>170</v>
      </c>
      <c r="D11" s="531">
        <v>6895001</v>
      </c>
    </row>
    <row r="12" spans="1:4" ht="23.25" customHeight="1">
      <c r="A12" s="185" t="s">
        <v>324</v>
      </c>
      <c r="B12" s="186">
        <v>242</v>
      </c>
      <c r="C12" s="186">
        <v>256</v>
      </c>
      <c r="D12" s="531">
        <v>15352519</v>
      </c>
    </row>
    <row r="13" spans="1:4" ht="23.25" customHeight="1">
      <c r="A13" s="185" t="s">
        <v>338</v>
      </c>
      <c r="B13" s="186">
        <v>953</v>
      </c>
      <c r="C13" s="186">
        <v>1446</v>
      </c>
      <c r="D13" s="531">
        <v>58640889.730000004</v>
      </c>
    </row>
    <row r="14" spans="1:4" ht="23.25" customHeight="1">
      <c r="A14" s="185" t="s">
        <v>326</v>
      </c>
      <c r="B14" s="186">
        <v>291</v>
      </c>
      <c r="C14" s="186">
        <v>428</v>
      </c>
      <c r="D14" s="531">
        <v>18492578</v>
      </c>
    </row>
    <row r="15" spans="1:4" ht="23.25" customHeight="1">
      <c r="A15" s="185" t="s">
        <v>327</v>
      </c>
      <c r="B15" s="186">
        <v>263</v>
      </c>
      <c r="C15" s="186">
        <v>337</v>
      </c>
      <c r="D15" s="531">
        <v>13172832</v>
      </c>
    </row>
    <row r="16" spans="1:4" ht="23.25" customHeight="1" thickBot="1">
      <c r="A16" s="185" t="s">
        <v>328</v>
      </c>
      <c r="B16" s="186">
        <v>130</v>
      </c>
      <c r="C16" s="186">
        <v>151</v>
      </c>
      <c r="D16" s="530">
        <v>7825743</v>
      </c>
    </row>
    <row r="17" spans="1:4" ht="23.25" customHeight="1" thickBot="1">
      <c r="A17" s="529" t="s">
        <v>329</v>
      </c>
      <c r="B17" s="528">
        <f>SUM(B3:B16)</f>
        <v>4569</v>
      </c>
      <c r="C17" s="527">
        <f>SUM(C3:C16)</f>
        <v>5610</v>
      </c>
      <c r="D17" s="526">
        <f>SUM(D3:D16)</f>
        <v>229499564.03</v>
      </c>
    </row>
    <row r="18" spans="1:4" ht="23.25" customHeight="1">
      <c r="A18" s="832" t="s">
        <v>524</v>
      </c>
      <c r="B18" s="832"/>
      <c r="C18" s="832"/>
      <c r="D18" s="832"/>
    </row>
  </sheetData>
  <mergeCells count="2">
    <mergeCell ref="A1:D1"/>
    <mergeCell ref="A18:D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8"/>
  <sheetViews>
    <sheetView view="pageBreakPreview" zoomScale="70" zoomScaleNormal="80" zoomScaleSheetLayoutView="70" workbookViewId="0">
      <selection sqref="A1:B1"/>
    </sheetView>
  </sheetViews>
  <sheetFormatPr defaultRowHeight="15"/>
  <cols>
    <col min="1" max="1" width="42.140625" customWidth="1"/>
    <col min="2" max="2" width="16.42578125" customWidth="1"/>
  </cols>
  <sheetData>
    <row r="1" spans="1:2" ht="66.75" customHeight="1" thickBot="1">
      <c r="A1" s="824" t="s">
        <v>596</v>
      </c>
      <c r="B1" s="825"/>
    </row>
    <row r="2" spans="1:2" ht="48.75" customHeight="1" thickBot="1">
      <c r="A2" s="292" t="s">
        <v>158</v>
      </c>
      <c r="B2" s="293" t="s">
        <v>451</v>
      </c>
    </row>
    <row r="3" spans="1:2" ht="24" customHeight="1">
      <c r="A3" s="555" t="s">
        <v>159</v>
      </c>
      <c r="B3" s="558">
        <v>52</v>
      </c>
    </row>
    <row r="4" spans="1:2" ht="24" customHeight="1">
      <c r="A4" s="556" t="s">
        <v>160</v>
      </c>
      <c r="B4" s="559">
        <v>156</v>
      </c>
    </row>
    <row r="5" spans="1:2" ht="24" customHeight="1">
      <c r="A5" s="556" t="s">
        <v>161</v>
      </c>
      <c r="B5" s="559">
        <v>68</v>
      </c>
    </row>
    <row r="6" spans="1:2" ht="24" customHeight="1">
      <c r="A6" s="556" t="s">
        <v>162</v>
      </c>
      <c r="B6" s="559">
        <v>39</v>
      </c>
    </row>
    <row r="7" spans="1:2" ht="24" customHeight="1">
      <c r="A7" s="556" t="s">
        <v>163</v>
      </c>
      <c r="B7" s="559">
        <v>28</v>
      </c>
    </row>
    <row r="8" spans="1:2" ht="24" customHeight="1">
      <c r="A8" s="556" t="s">
        <v>164</v>
      </c>
      <c r="B8" s="559">
        <v>35</v>
      </c>
    </row>
    <row r="9" spans="1:2" ht="24" customHeight="1">
      <c r="A9" s="556" t="s">
        <v>165</v>
      </c>
      <c r="B9" s="559">
        <v>102</v>
      </c>
    </row>
    <row r="10" spans="1:2" ht="24" customHeight="1">
      <c r="A10" s="556" t="s">
        <v>166</v>
      </c>
      <c r="B10" s="559">
        <v>24</v>
      </c>
    </row>
    <row r="11" spans="1:2" ht="24" customHeight="1">
      <c r="A11" s="556" t="s">
        <v>167</v>
      </c>
      <c r="B11" s="559">
        <v>54</v>
      </c>
    </row>
    <row r="12" spans="1:2" ht="24" customHeight="1">
      <c r="A12" s="556" t="s">
        <v>168</v>
      </c>
      <c r="B12" s="559">
        <v>34</v>
      </c>
    </row>
    <row r="13" spans="1:2" ht="24" customHeight="1">
      <c r="A13" s="556" t="s">
        <v>169</v>
      </c>
      <c r="B13" s="559">
        <v>16</v>
      </c>
    </row>
    <row r="14" spans="1:2" ht="24" customHeight="1">
      <c r="A14" s="556" t="s">
        <v>170</v>
      </c>
      <c r="B14" s="559">
        <v>130</v>
      </c>
    </row>
    <row r="15" spans="1:2" ht="24" customHeight="1">
      <c r="A15" s="556" t="s">
        <v>171</v>
      </c>
      <c r="B15" s="559">
        <v>58</v>
      </c>
    </row>
    <row r="16" spans="1:2" ht="24" customHeight="1">
      <c r="A16" s="556" t="s">
        <v>172</v>
      </c>
      <c r="B16" s="559">
        <v>113</v>
      </c>
    </row>
    <row r="17" spans="1:2" ht="23.25" customHeight="1" thickBot="1">
      <c r="A17" s="556" t="s">
        <v>173</v>
      </c>
      <c r="B17" s="559">
        <v>36</v>
      </c>
    </row>
    <row r="18" spans="1:2" ht="23.25" customHeight="1" thickBot="1">
      <c r="A18" s="557" t="s">
        <v>359</v>
      </c>
      <c r="B18" s="560">
        <v>945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59.5703125" customWidth="1"/>
    <col min="2" max="3" width="11.140625" bestFit="1" customWidth="1"/>
  </cols>
  <sheetData>
    <row r="1" spans="1:3" ht="63" customHeight="1" thickBot="1">
      <c r="A1" s="824" t="s">
        <v>562</v>
      </c>
      <c r="B1" s="833"/>
      <c r="C1" s="825"/>
    </row>
    <row r="2" spans="1:3" ht="33" customHeight="1">
      <c r="A2" s="563" t="s">
        <v>563</v>
      </c>
      <c r="B2" s="561" t="s">
        <v>564</v>
      </c>
      <c r="C2" s="562" t="s">
        <v>565</v>
      </c>
    </row>
    <row r="3" spans="1:3" ht="15.75">
      <c r="A3" s="609" t="s">
        <v>566</v>
      </c>
      <c r="B3" s="610">
        <v>298</v>
      </c>
      <c r="C3" s="611">
        <v>282</v>
      </c>
    </row>
    <row r="4" spans="1:3" ht="15.75">
      <c r="A4" s="609" t="s">
        <v>567</v>
      </c>
      <c r="B4" s="610">
        <v>34</v>
      </c>
      <c r="C4" s="611">
        <v>38</v>
      </c>
    </row>
    <row r="5" spans="1:3" ht="15.75">
      <c r="A5" s="609" t="s">
        <v>568</v>
      </c>
      <c r="B5" s="610">
        <v>14</v>
      </c>
      <c r="C5" s="611">
        <v>8</v>
      </c>
    </row>
    <row r="6" spans="1:3" ht="15.75">
      <c r="A6" s="609" t="s">
        <v>569</v>
      </c>
      <c r="B6" s="610">
        <v>0</v>
      </c>
      <c r="C6" s="611">
        <v>0</v>
      </c>
    </row>
    <row r="7" spans="1:3" ht="15.75">
      <c r="A7" s="612" t="s">
        <v>89</v>
      </c>
      <c r="B7" s="613">
        <v>346</v>
      </c>
      <c r="C7" s="614">
        <v>328</v>
      </c>
    </row>
    <row r="8" spans="1:3" ht="15.75">
      <c r="A8" s="609" t="s">
        <v>570</v>
      </c>
      <c r="B8" s="610">
        <v>63</v>
      </c>
      <c r="C8" s="611">
        <v>105</v>
      </c>
    </row>
    <row r="9" spans="1:3" ht="33" customHeight="1">
      <c r="A9" s="564" t="s">
        <v>571</v>
      </c>
      <c r="B9" s="615"/>
      <c r="C9" s="616"/>
    </row>
    <row r="10" spans="1:3" ht="15.75">
      <c r="A10" s="609" t="s">
        <v>87</v>
      </c>
      <c r="B10" s="610">
        <v>409</v>
      </c>
      <c r="C10" s="611">
        <v>285</v>
      </c>
    </row>
    <row r="11" spans="1:3" ht="15.75">
      <c r="A11" s="609" t="s">
        <v>572</v>
      </c>
      <c r="B11" s="610">
        <v>464</v>
      </c>
      <c r="C11" s="611">
        <v>320</v>
      </c>
    </row>
    <row r="12" spans="1:3" ht="15.75">
      <c r="A12" s="609" t="s">
        <v>85</v>
      </c>
      <c r="B12" s="610">
        <v>61</v>
      </c>
      <c r="C12" s="611">
        <v>49</v>
      </c>
    </row>
    <row r="13" spans="1:3" ht="15.75">
      <c r="A13" s="609" t="s">
        <v>573</v>
      </c>
      <c r="B13" s="610">
        <v>2</v>
      </c>
      <c r="C13" s="611">
        <v>51</v>
      </c>
    </row>
    <row r="14" spans="1:3" ht="15.75">
      <c r="A14" s="612" t="s">
        <v>89</v>
      </c>
      <c r="B14" s="613">
        <v>936</v>
      </c>
      <c r="C14" s="614">
        <v>705</v>
      </c>
    </row>
    <row r="15" spans="1:3" ht="15.75">
      <c r="A15" s="609" t="s">
        <v>570</v>
      </c>
      <c r="B15" s="610">
        <v>180</v>
      </c>
      <c r="C15" s="611">
        <v>235</v>
      </c>
    </row>
    <row r="16" spans="1:3" ht="32.25" customHeight="1">
      <c r="A16" s="564" t="s">
        <v>574</v>
      </c>
      <c r="B16" s="615"/>
      <c r="C16" s="616"/>
    </row>
    <row r="17" spans="1:3" ht="15.75">
      <c r="A17" s="609" t="s">
        <v>575</v>
      </c>
      <c r="B17" s="617">
        <v>135</v>
      </c>
      <c r="C17" s="618">
        <v>253</v>
      </c>
    </row>
    <row r="18" spans="1:3" ht="16.5" thickBot="1">
      <c r="A18" s="619" t="s">
        <v>570</v>
      </c>
      <c r="B18" s="620">
        <v>25</v>
      </c>
      <c r="C18" s="621">
        <v>19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7"/>
  <sheetViews>
    <sheetView view="pageBreakPreview" zoomScale="70" zoomScaleNormal="80" zoomScaleSheetLayoutView="70" workbookViewId="0">
      <selection sqref="A1:C1"/>
    </sheetView>
  </sheetViews>
  <sheetFormatPr defaultRowHeight="15"/>
  <cols>
    <col min="1" max="1" width="23.42578125" customWidth="1"/>
    <col min="2" max="3" width="26.7109375" customWidth="1"/>
  </cols>
  <sheetData>
    <row r="1" spans="1:4" ht="96" customHeight="1" thickBot="1">
      <c r="A1" s="824" t="s">
        <v>577</v>
      </c>
      <c r="B1" s="833"/>
      <c r="C1" s="825"/>
      <c r="D1" s="565"/>
    </row>
    <row r="2" spans="1:4" ht="31.5">
      <c r="A2" s="572" t="s">
        <v>578</v>
      </c>
      <c r="B2" s="566" t="s">
        <v>586</v>
      </c>
      <c r="C2" s="567">
        <v>200</v>
      </c>
      <c r="D2" s="565"/>
    </row>
    <row r="3" spans="1:4" ht="31.5">
      <c r="A3" s="573" t="s">
        <v>578</v>
      </c>
      <c r="B3" s="568" t="s">
        <v>587</v>
      </c>
      <c r="C3" s="569">
        <v>45</v>
      </c>
      <c r="D3" s="565"/>
    </row>
    <row r="4" spans="1:4" ht="31.5">
      <c r="A4" s="573" t="s">
        <v>579</v>
      </c>
      <c r="B4" s="568" t="s">
        <v>588</v>
      </c>
      <c r="C4" s="569">
        <v>8</v>
      </c>
      <c r="D4" s="565"/>
    </row>
    <row r="5" spans="1:4" ht="78.75">
      <c r="A5" s="573" t="s">
        <v>580</v>
      </c>
      <c r="B5" s="568" t="s">
        <v>581</v>
      </c>
      <c r="C5" s="569" t="s">
        <v>582</v>
      </c>
      <c r="D5" s="565"/>
    </row>
    <row r="6" spans="1:4" ht="63">
      <c r="A6" s="573" t="s">
        <v>583</v>
      </c>
      <c r="B6" s="568" t="s">
        <v>584</v>
      </c>
      <c r="C6" s="569">
        <v>0</v>
      </c>
      <c r="D6" s="565"/>
    </row>
    <row r="7" spans="1:4" ht="63.75" thickBot="1">
      <c r="A7" s="574" t="s">
        <v>585</v>
      </c>
      <c r="B7" s="570" t="s">
        <v>589</v>
      </c>
      <c r="C7" s="571">
        <v>10</v>
      </c>
      <c r="D7" s="565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7"/>
  <sheetViews>
    <sheetView view="pageBreakPreview" zoomScale="70" zoomScaleNormal="80" zoomScaleSheetLayoutView="70" workbookViewId="0">
      <selection sqref="A1:D1"/>
    </sheetView>
  </sheetViews>
  <sheetFormatPr defaultRowHeight="15"/>
  <cols>
    <col min="1" max="1" width="24.5703125" customWidth="1"/>
    <col min="2" max="4" width="16" bestFit="1" customWidth="1"/>
  </cols>
  <sheetData>
    <row r="1" spans="1:4" ht="42" customHeight="1" thickBot="1">
      <c r="A1" s="824" t="s">
        <v>590</v>
      </c>
      <c r="B1" s="833"/>
      <c r="C1" s="833"/>
      <c r="D1" s="825"/>
    </row>
    <row r="2" spans="1:4" ht="36.75" customHeight="1" thickBot="1">
      <c r="A2" s="580" t="s">
        <v>595</v>
      </c>
      <c r="B2" s="581" t="s">
        <v>591</v>
      </c>
      <c r="C2" s="582" t="s">
        <v>592</v>
      </c>
      <c r="D2" s="583" t="s">
        <v>593</v>
      </c>
    </row>
    <row r="3" spans="1:4" ht="23.25" customHeight="1">
      <c r="A3" s="578" t="s">
        <v>594</v>
      </c>
      <c r="B3" s="597">
        <v>3494976</v>
      </c>
      <c r="C3" s="598">
        <v>1806111</v>
      </c>
      <c r="D3" s="599">
        <v>2231313</v>
      </c>
    </row>
    <row r="4" spans="1:4" ht="23.25" customHeight="1">
      <c r="A4" s="575" t="s">
        <v>138</v>
      </c>
      <c r="B4" s="600">
        <v>5916204</v>
      </c>
      <c r="C4" s="601">
        <v>3216422</v>
      </c>
      <c r="D4" s="602">
        <v>3901236.61</v>
      </c>
    </row>
    <row r="5" spans="1:4" ht="23.25" customHeight="1">
      <c r="A5" s="576" t="s">
        <v>139</v>
      </c>
      <c r="B5" s="600">
        <v>1839718</v>
      </c>
      <c r="C5" s="601">
        <v>2659123</v>
      </c>
      <c r="D5" s="602">
        <v>2245458</v>
      </c>
    </row>
    <row r="6" spans="1:4" ht="23.25" customHeight="1">
      <c r="A6" s="575" t="s">
        <v>140</v>
      </c>
      <c r="B6" s="600">
        <v>1776090</v>
      </c>
      <c r="C6" s="601">
        <v>2339918</v>
      </c>
      <c r="D6" s="602">
        <v>3746222</v>
      </c>
    </row>
    <row r="7" spans="1:4" ht="23.25" customHeight="1">
      <c r="A7" s="575" t="s">
        <v>141</v>
      </c>
      <c r="B7" s="600">
        <v>903156</v>
      </c>
      <c r="C7" s="601">
        <v>1278012</v>
      </c>
      <c r="D7" s="602">
        <v>2529093.31</v>
      </c>
    </row>
    <row r="8" spans="1:4" ht="23.25" customHeight="1">
      <c r="A8" s="575" t="s">
        <v>142</v>
      </c>
      <c r="B8" s="600">
        <v>4073001</v>
      </c>
      <c r="C8" s="601">
        <v>7418273.2400000002</v>
      </c>
      <c r="D8" s="602">
        <v>5072871.1500000004</v>
      </c>
    </row>
    <row r="9" spans="1:4" ht="23.25" customHeight="1">
      <c r="A9" s="575" t="s">
        <v>143</v>
      </c>
      <c r="B9" s="600">
        <v>2587499</v>
      </c>
      <c r="C9" s="601">
        <v>834795</v>
      </c>
      <c r="D9" s="602">
        <v>2236351</v>
      </c>
    </row>
    <row r="10" spans="1:4" ht="23.25" customHeight="1">
      <c r="A10" s="575" t="s">
        <v>144</v>
      </c>
      <c r="B10" s="600">
        <v>2942508</v>
      </c>
      <c r="C10" s="601">
        <v>1693405</v>
      </c>
      <c r="D10" s="602">
        <v>1720847.08</v>
      </c>
    </row>
    <row r="11" spans="1:4" ht="23.25" customHeight="1">
      <c r="A11" s="575" t="s">
        <v>145</v>
      </c>
      <c r="B11" s="600">
        <v>118951</v>
      </c>
      <c r="C11" s="601">
        <v>1371999</v>
      </c>
      <c r="D11" s="602">
        <v>2532753</v>
      </c>
    </row>
    <row r="12" spans="1:4" ht="23.25" customHeight="1">
      <c r="A12" s="575" t="s">
        <v>146</v>
      </c>
      <c r="B12" s="600">
        <v>2439097</v>
      </c>
      <c r="C12" s="601">
        <v>1740891</v>
      </c>
      <c r="D12" s="602">
        <v>2234651.37</v>
      </c>
    </row>
    <row r="13" spans="1:4" ht="23.25" customHeight="1">
      <c r="A13" s="575" t="s">
        <v>147</v>
      </c>
      <c r="B13" s="600">
        <v>3992045</v>
      </c>
      <c r="C13" s="601">
        <v>9722091.8200000003</v>
      </c>
      <c r="D13" s="602">
        <v>3657860</v>
      </c>
    </row>
    <row r="14" spans="1:4" ht="23.25" customHeight="1">
      <c r="A14" s="575" t="s">
        <v>148</v>
      </c>
      <c r="B14" s="600">
        <v>2749124</v>
      </c>
      <c r="C14" s="601">
        <v>2473638</v>
      </c>
      <c r="D14" s="602">
        <v>1679478</v>
      </c>
    </row>
    <row r="15" spans="1:4" ht="23.25" customHeight="1">
      <c r="A15" s="575" t="s">
        <v>149</v>
      </c>
      <c r="B15" s="600">
        <v>4283932</v>
      </c>
      <c r="C15" s="601">
        <v>4660302</v>
      </c>
      <c r="D15" s="602">
        <v>3674403</v>
      </c>
    </row>
    <row r="16" spans="1:4" ht="23.25" customHeight="1" thickBot="1">
      <c r="A16" s="577" t="s">
        <v>150</v>
      </c>
      <c r="B16" s="603">
        <v>2709681</v>
      </c>
      <c r="C16" s="604">
        <v>4012981</v>
      </c>
      <c r="D16" s="605">
        <v>4605025.57</v>
      </c>
    </row>
    <row r="17" spans="1:4" ht="23.25" customHeight="1" thickBot="1">
      <c r="A17" s="579" t="s">
        <v>89</v>
      </c>
      <c r="B17" s="606">
        <v>39825982</v>
      </c>
      <c r="C17" s="607">
        <v>45227962.060000002</v>
      </c>
      <c r="D17" s="608">
        <v>42067563.090000004</v>
      </c>
    </row>
  </sheetData>
  <mergeCells count="1">
    <mergeCell ref="A1:D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verticalDpi="0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4"/>
  <sheetViews>
    <sheetView view="pageBreakPreview" topLeftCell="A19" zoomScale="70" zoomScaleNormal="80" zoomScaleSheetLayoutView="70" workbookViewId="0">
      <selection activeCell="C18" sqref="C18"/>
    </sheetView>
  </sheetViews>
  <sheetFormatPr defaultColWidth="9.140625" defaultRowHeight="12.75"/>
  <cols>
    <col min="1" max="1" width="24.42578125" style="188" customWidth="1"/>
    <col min="2" max="6" width="17.28515625" style="189" customWidth="1"/>
    <col min="7" max="7" width="9.140625" style="188"/>
    <col min="8" max="8" width="14.7109375" style="188" customWidth="1"/>
    <col min="9" max="9" width="16.140625" style="188" customWidth="1"/>
    <col min="10" max="10" width="17" style="188" customWidth="1"/>
    <col min="11" max="11" width="5" style="188" hidden="1" customWidth="1"/>
    <col min="12" max="12" width="9.140625" style="188" hidden="1" customWidth="1"/>
    <col min="13" max="13" width="22.42578125" style="188" hidden="1" customWidth="1"/>
    <col min="14" max="15" width="22.42578125" style="188" customWidth="1"/>
    <col min="16" max="16" width="15.42578125" style="188" customWidth="1"/>
    <col min="17" max="17" width="9.140625" style="188"/>
    <col min="18" max="18" width="13.42578125" style="188" customWidth="1"/>
    <col min="19" max="16384" width="9.140625" style="188"/>
  </cols>
  <sheetData>
    <row r="1" spans="1:18" ht="41.25" customHeight="1" thickBot="1">
      <c r="A1" s="835" t="s">
        <v>526</v>
      </c>
      <c r="B1" s="836"/>
      <c r="C1" s="836"/>
      <c r="D1" s="836"/>
      <c r="E1" s="836"/>
      <c r="F1" s="837"/>
    </row>
    <row r="2" spans="1:18" ht="48" thickBot="1">
      <c r="A2" s="97" t="s">
        <v>0</v>
      </c>
      <c r="B2" s="98" t="s">
        <v>83</v>
      </c>
      <c r="C2" s="99" t="s">
        <v>84</v>
      </c>
      <c r="D2" s="98" t="s">
        <v>85</v>
      </c>
      <c r="E2" s="99" t="s">
        <v>86</v>
      </c>
      <c r="F2" s="100" t="s">
        <v>87</v>
      </c>
      <c r="K2" s="189"/>
      <c r="M2" s="190"/>
      <c r="N2" s="190"/>
      <c r="O2" s="190"/>
      <c r="P2" s="190"/>
      <c r="R2" s="189"/>
    </row>
    <row r="3" spans="1:18" ht="15" customHeight="1">
      <c r="A3" s="196" t="s">
        <v>331</v>
      </c>
      <c r="B3" s="197">
        <v>0</v>
      </c>
      <c r="C3" s="198">
        <v>516642.05800000002</v>
      </c>
      <c r="D3" s="197">
        <v>9105.3269999999993</v>
      </c>
      <c r="E3" s="199">
        <v>0</v>
      </c>
      <c r="F3" s="200">
        <v>381.05012999998871</v>
      </c>
      <c r="K3" s="189"/>
      <c r="M3" s="190"/>
      <c r="N3" s="190"/>
      <c r="O3" s="190"/>
      <c r="P3" s="190"/>
      <c r="R3" s="189"/>
    </row>
    <row r="4" spans="1:18" ht="15" customHeight="1">
      <c r="A4" s="201" t="s">
        <v>88</v>
      </c>
      <c r="B4" s="202">
        <v>643710.22645000007</v>
      </c>
      <c r="C4" s="203">
        <v>194790.05121000001</v>
      </c>
      <c r="D4" s="204">
        <v>170266.86680000002</v>
      </c>
      <c r="E4" s="203">
        <v>1468456.5041</v>
      </c>
      <c r="F4" s="205">
        <v>4358715.98092</v>
      </c>
      <c r="I4" s="191"/>
      <c r="J4" s="187"/>
      <c r="K4" s="189"/>
      <c r="M4" s="190"/>
      <c r="N4" s="190"/>
      <c r="O4" s="190"/>
      <c r="P4" s="190"/>
      <c r="R4" s="189"/>
    </row>
    <row r="5" spans="1:18" ht="15" customHeight="1">
      <c r="A5" s="201" t="s">
        <v>3</v>
      </c>
      <c r="B5" s="202">
        <v>456125.4914</v>
      </c>
      <c r="C5" s="203">
        <v>146702.70499999999</v>
      </c>
      <c r="D5" s="204">
        <v>132171.67259999999</v>
      </c>
      <c r="E5" s="203">
        <v>1337142.1895000001</v>
      </c>
      <c r="F5" s="205">
        <v>1926143.8773799997</v>
      </c>
      <c r="I5" s="191"/>
      <c r="J5" s="187"/>
      <c r="K5" s="189"/>
      <c r="M5" s="190"/>
      <c r="N5" s="190"/>
      <c r="O5" s="190"/>
      <c r="P5" s="190"/>
      <c r="R5" s="189"/>
    </row>
    <row r="6" spans="1:18" ht="15" customHeight="1">
      <c r="A6" s="201" t="s">
        <v>11</v>
      </c>
      <c r="B6" s="202">
        <v>915932.23652000003</v>
      </c>
      <c r="C6" s="203">
        <v>244198.49902000002</v>
      </c>
      <c r="D6" s="204">
        <v>218756.61980000001</v>
      </c>
      <c r="E6" s="203">
        <v>2614796.5454900004</v>
      </c>
      <c r="F6" s="205">
        <v>3989877.4902000008</v>
      </c>
      <c r="I6" s="191"/>
      <c r="J6" s="187"/>
      <c r="K6" s="189"/>
      <c r="M6" s="190"/>
      <c r="N6" s="190"/>
      <c r="O6" s="190"/>
      <c r="P6" s="190"/>
      <c r="R6" s="189"/>
    </row>
    <row r="7" spans="1:18" ht="15" customHeight="1">
      <c r="A7" s="201" t="s">
        <v>5</v>
      </c>
      <c r="B7" s="202">
        <v>449472.0981</v>
      </c>
      <c r="C7" s="203">
        <v>103559.902</v>
      </c>
      <c r="D7" s="204">
        <v>49239.996299999999</v>
      </c>
      <c r="E7" s="203">
        <v>548067.74120000005</v>
      </c>
      <c r="F7" s="205">
        <v>1016648.4519100001</v>
      </c>
      <c r="I7" s="191"/>
      <c r="J7" s="187"/>
      <c r="K7" s="189"/>
      <c r="M7" s="190"/>
      <c r="N7" s="190"/>
      <c r="O7" s="190"/>
      <c r="P7" s="190"/>
      <c r="R7" s="189"/>
    </row>
    <row r="8" spans="1:18" ht="15" customHeight="1">
      <c r="A8" s="201" t="s">
        <v>8</v>
      </c>
      <c r="B8" s="202">
        <v>439436.27789999999</v>
      </c>
      <c r="C8" s="203">
        <v>128672.21576000001</v>
      </c>
      <c r="D8" s="204">
        <v>114465.76631000001</v>
      </c>
      <c r="E8" s="203">
        <v>1136929.52544</v>
      </c>
      <c r="F8" s="205">
        <v>1710711.79657</v>
      </c>
      <c r="I8" s="191"/>
      <c r="J8" s="187"/>
      <c r="K8" s="189"/>
      <c r="M8" s="190"/>
      <c r="N8" s="190"/>
      <c r="O8" s="190"/>
      <c r="P8" s="190"/>
      <c r="R8" s="189"/>
    </row>
    <row r="9" spans="1:18" ht="15" customHeight="1">
      <c r="A9" s="201" t="s">
        <v>7</v>
      </c>
      <c r="B9" s="202">
        <v>479026.70120000001</v>
      </c>
      <c r="C9" s="203">
        <v>125452.606</v>
      </c>
      <c r="D9" s="204">
        <v>98474.559299999994</v>
      </c>
      <c r="E9" s="203">
        <v>898976.77850000001</v>
      </c>
      <c r="F9" s="205">
        <v>1564010.2591500001</v>
      </c>
      <c r="I9" s="191"/>
      <c r="J9" s="187"/>
      <c r="K9" s="189"/>
      <c r="M9" s="190"/>
      <c r="N9" s="190"/>
      <c r="O9" s="190"/>
      <c r="P9" s="190"/>
      <c r="R9" s="189"/>
    </row>
    <row r="10" spans="1:18" ht="15" customHeight="1">
      <c r="A10" s="201" t="s">
        <v>14</v>
      </c>
      <c r="B10" s="202">
        <v>2323769.5341599998</v>
      </c>
      <c r="C10" s="203">
        <v>436604.17300000001</v>
      </c>
      <c r="D10" s="204">
        <v>245732.67199999999</v>
      </c>
      <c r="E10" s="203">
        <v>2735690.1404299997</v>
      </c>
      <c r="F10" s="205">
        <v>4843011.9994000001</v>
      </c>
      <c r="I10" s="191"/>
      <c r="J10" s="187"/>
      <c r="K10" s="189"/>
      <c r="M10" s="190"/>
      <c r="N10" s="190"/>
      <c r="O10" s="190"/>
      <c r="P10" s="190"/>
      <c r="R10" s="189"/>
    </row>
    <row r="11" spans="1:18" ht="15" customHeight="1">
      <c r="A11" s="201" t="s">
        <v>12</v>
      </c>
      <c r="B11" s="202">
        <v>887255.41576999996</v>
      </c>
      <c r="C11" s="203">
        <v>171128.22711000001</v>
      </c>
      <c r="D11" s="204">
        <v>116364.64970000001</v>
      </c>
      <c r="E11" s="203">
        <v>1363343.4666600002</v>
      </c>
      <c r="F11" s="205">
        <v>2064615.6197399998</v>
      </c>
      <c r="I11" s="191"/>
      <c r="J11" s="187"/>
      <c r="K11" s="189"/>
      <c r="M11" s="190"/>
      <c r="N11" s="190"/>
      <c r="O11" s="190"/>
      <c r="P11" s="190"/>
      <c r="R11" s="189"/>
    </row>
    <row r="12" spans="1:18" ht="15" customHeight="1">
      <c r="A12" s="201" t="s">
        <v>9</v>
      </c>
      <c r="B12" s="202">
        <v>319863.79261</v>
      </c>
      <c r="C12" s="203">
        <v>129963.467</v>
      </c>
      <c r="D12" s="204">
        <v>103117.53593000001</v>
      </c>
      <c r="E12" s="203">
        <v>1173029.9584000001</v>
      </c>
      <c r="F12" s="205">
        <v>1585541.06067</v>
      </c>
      <c r="H12" s="192"/>
      <c r="I12" s="191"/>
      <c r="J12" s="187"/>
      <c r="K12" s="189"/>
      <c r="M12" s="190"/>
      <c r="N12" s="190"/>
      <c r="O12" s="190"/>
      <c r="P12" s="190"/>
      <c r="R12" s="189"/>
    </row>
    <row r="13" spans="1:18" ht="15" customHeight="1">
      <c r="A13" s="201" t="s">
        <v>4</v>
      </c>
      <c r="B13" s="202">
        <v>359602.46625</v>
      </c>
      <c r="C13" s="203">
        <v>148303.78406999999</v>
      </c>
      <c r="D13" s="204">
        <v>116429.45326000001</v>
      </c>
      <c r="E13" s="203">
        <v>1199846.4685999998</v>
      </c>
      <c r="F13" s="205">
        <v>1569625.4617499998</v>
      </c>
      <c r="H13" s="192"/>
      <c r="I13" s="191"/>
      <c r="J13" s="187"/>
      <c r="K13" s="189"/>
      <c r="M13" s="190"/>
      <c r="N13" s="190"/>
      <c r="O13" s="190"/>
      <c r="P13" s="190"/>
      <c r="R13" s="189"/>
    </row>
    <row r="14" spans="1:18" ht="15" customHeight="1">
      <c r="A14" s="201" t="s">
        <v>2</v>
      </c>
      <c r="B14" s="202">
        <v>888530.12398999999</v>
      </c>
      <c r="C14" s="203">
        <v>265683.08491999994</v>
      </c>
      <c r="D14" s="204">
        <v>204395.2916</v>
      </c>
      <c r="E14" s="203">
        <v>1667885.9946599999</v>
      </c>
      <c r="F14" s="205">
        <v>3990961.4234600007</v>
      </c>
      <c r="H14" s="192"/>
      <c r="I14" s="191"/>
      <c r="J14" s="187"/>
      <c r="K14" s="189"/>
      <c r="M14" s="190"/>
      <c r="N14" s="190"/>
      <c r="O14" s="190"/>
      <c r="P14" s="190"/>
      <c r="R14" s="189"/>
    </row>
    <row r="15" spans="1:18" ht="15" customHeight="1">
      <c r="A15" s="201" t="s">
        <v>6</v>
      </c>
      <c r="B15" s="202">
        <v>1807458.54739</v>
      </c>
      <c r="C15" s="203">
        <v>281927.75903999998</v>
      </c>
      <c r="D15" s="204">
        <v>154108.8002</v>
      </c>
      <c r="E15" s="203">
        <v>2107737.92478</v>
      </c>
      <c r="F15" s="205">
        <v>3386202.4039799999</v>
      </c>
      <c r="H15" s="193"/>
      <c r="I15" s="191"/>
      <c r="J15" s="187"/>
      <c r="K15" s="189"/>
      <c r="M15" s="190"/>
      <c r="N15" s="190"/>
      <c r="O15" s="190"/>
      <c r="P15" s="190"/>
      <c r="R15" s="189"/>
    </row>
    <row r="16" spans="1:18" ht="15" customHeight="1">
      <c r="A16" s="201" t="s">
        <v>10</v>
      </c>
      <c r="B16" s="202">
        <v>250837.30853000001</v>
      </c>
      <c r="C16" s="203">
        <v>99885.346999999994</v>
      </c>
      <c r="D16" s="204">
        <v>108408.71645000001</v>
      </c>
      <c r="E16" s="203">
        <v>1160262.6607599999</v>
      </c>
      <c r="F16" s="205">
        <v>1478859.0657799998</v>
      </c>
      <c r="H16" s="192"/>
      <c r="I16" s="191"/>
      <c r="J16" s="187"/>
      <c r="K16" s="189"/>
      <c r="M16" s="190"/>
      <c r="N16" s="190"/>
      <c r="O16" s="190"/>
      <c r="P16" s="190"/>
      <c r="R16" s="189"/>
    </row>
    <row r="17" spans="1:18" ht="15" customHeight="1" thickBot="1">
      <c r="A17" s="201" t="s">
        <v>13</v>
      </c>
      <c r="B17" s="202">
        <v>371470.54094000004</v>
      </c>
      <c r="C17" s="203">
        <v>122890.988</v>
      </c>
      <c r="D17" s="204">
        <v>134828.3046</v>
      </c>
      <c r="E17" s="203">
        <v>1800965.5939000002</v>
      </c>
      <c r="F17" s="205">
        <v>1650956.2508</v>
      </c>
      <c r="H17" s="192"/>
      <c r="I17" s="190"/>
      <c r="J17" s="187"/>
      <c r="K17" s="189"/>
      <c r="M17" s="190"/>
      <c r="N17" s="190"/>
      <c r="O17" s="190"/>
      <c r="P17" s="190"/>
      <c r="R17" s="189"/>
    </row>
    <row r="18" spans="1:18" ht="15" customHeight="1" thickBot="1">
      <c r="A18" s="104" t="s">
        <v>89</v>
      </c>
      <c r="B18" s="206">
        <v>10592490.761209998</v>
      </c>
      <c r="C18" s="206">
        <v>3116404.8671299997</v>
      </c>
      <c r="D18" s="207">
        <v>1975866.2318499999</v>
      </c>
      <c r="E18" s="206">
        <v>21213131.492419999</v>
      </c>
      <c r="F18" s="206">
        <v>35136262.191839993</v>
      </c>
      <c r="H18" s="190"/>
      <c r="I18" s="190"/>
      <c r="K18" s="189"/>
      <c r="M18" s="190"/>
      <c r="N18" s="190"/>
      <c r="O18" s="190"/>
      <c r="P18" s="190"/>
      <c r="R18" s="189"/>
    </row>
    <row r="19" spans="1:18" ht="15.75">
      <c r="A19" s="107" t="s">
        <v>174</v>
      </c>
      <c r="B19" s="106"/>
      <c r="C19" s="208"/>
      <c r="D19" s="106"/>
      <c r="E19" s="106"/>
      <c r="F19" s="208"/>
      <c r="I19" s="190"/>
    </row>
    <row r="20" spans="1:18" s="194" customFormat="1" ht="26.25" customHeight="1">
      <c r="A20" s="107" t="s">
        <v>332</v>
      </c>
      <c r="B20" s="834" t="s">
        <v>576</v>
      </c>
      <c r="C20" s="834"/>
      <c r="D20" s="834"/>
      <c r="E20" s="834"/>
      <c r="F20" s="834"/>
    </row>
    <row r="21" spans="1:18" s="194" customFormat="1" ht="15.75">
      <c r="A21" s="107"/>
      <c r="B21" s="834"/>
      <c r="C21" s="834"/>
      <c r="D21" s="834"/>
      <c r="E21" s="834"/>
      <c r="F21" s="834"/>
    </row>
    <row r="22" spans="1:18" s="194" customFormat="1" ht="15.75">
      <c r="A22" s="107"/>
      <c r="B22" s="834"/>
      <c r="C22" s="834"/>
      <c r="D22" s="834"/>
      <c r="E22" s="834"/>
      <c r="F22" s="834"/>
    </row>
    <row r="23" spans="1:18" s="194" customFormat="1" ht="15.75">
      <c r="A23" s="107"/>
      <c r="B23" s="834"/>
      <c r="C23" s="834"/>
      <c r="D23" s="834"/>
      <c r="E23" s="834"/>
      <c r="F23" s="834"/>
    </row>
    <row r="24" spans="1:18" s="194" customFormat="1" ht="15.75">
      <c r="A24" s="107"/>
      <c r="B24" s="834"/>
      <c r="C24" s="834"/>
      <c r="D24" s="834"/>
      <c r="E24" s="834"/>
      <c r="F24" s="834"/>
    </row>
    <row r="25" spans="1:18" s="194" customFormat="1">
      <c r="B25" s="195"/>
      <c r="C25" s="195"/>
      <c r="D25" s="195"/>
      <c r="E25" s="195"/>
      <c r="F25" s="195"/>
    </row>
    <row r="26" spans="1:18" s="194" customFormat="1" ht="13.5" thickBot="1">
      <c r="B26" s="195"/>
      <c r="C26" s="195"/>
      <c r="D26" s="195"/>
      <c r="E26" s="195"/>
      <c r="F26" s="195"/>
    </row>
    <row r="27" spans="1:18" ht="36" customHeight="1" thickBot="1">
      <c r="A27" s="838" t="s">
        <v>527</v>
      </c>
      <c r="B27" s="839"/>
      <c r="C27" s="839"/>
      <c r="D27" s="839"/>
      <c r="E27" s="839"/>
      <c r="F27" s="840"/>
    </row>
    <row r="28" spans="1:18" ht="48" thickBot="1">
      <c r="A28" s="209" t="s">
        <v>0</v>
      </c>
      <c r="B28" s="210" t="s">
        <v>83</v>
      </c>
      <c r="C28" s="211" t="s">
        <v>84</v>
      </c>
      <c r="D28" s="210" t="s">
        <v>85</v>
      </c>
      <c r="E28" s="211" t="s">
        <v>86</v>
      </c>
      <c r="F28" s="212" t="s">
        <v>87</v>
      </c>
    </row>
    <row r="29" spans="1:18" ht="15.75">
      <c r="A29" s="201" t="s">
        <v>88</v>
      </c>
      <c r="B29" s="101">
        <v>163.68100000000001</v>
      </c>
      <c r="C29" s="102">
        <v>25.893000000000001</v>
      </c>
      <c r="D29" s="101">
        <v>262.84100000000001</v>
      </c>
      <c r="E29" s="102">
        <v>352.36099999999999</v>
      </c>
      <c r="F29" s="103">
        <v>948.68399999999997</v>
      </c>
    </row>
    <row r="30" spans="1:18" ht="15.75">
      <c r="A30" s="201" t="s">
        <v>3</v>
      </c>
      <c r="B30" s="101">
        <v>123.099</v>
      </c>
      <c r="C30" s="102">
        <v>18.16</v>
      </c>
      <c r="D30" s="101">
        <v>206.928</v>
      </c>
      <c r="E30" s="102">
        <v>256.99900000000002</v>
      </c>
      <c r="F30" s="103">
        <v>633.43600000000004</v>
      </c>
    </row>
    <row r="31" spans="1:18" ht="15.75">
      <c r="A31" s="201" t="s">
        <v>11</v>
      </c>
      <c r="B31" s="101">
        <v>232.38</v>
      </c>
      <c r="C31" s="102">
        <v>30.053000000000001</v>
      </c>
      <c r="D31" s="101">
        <v>340.286</v>
      </c>
      <c r="E31" s="102">
        <v>493.65499999999997</v>
      </c>
      <c r="F31" s="103">
        <v>1233.873</v>
      </c>
    </row>
    <row r="32" spans="1:18" ht="15.75">
      <c r="A32" s="201" t="s">
        <v>5</v>
      </c>
      <c r="B32" s="101">
        <v>116.47499999999999</v>
      </c>
      <c r="C32" s="102">
        <v>13.292999999999999</v>
      </c>
      <c r="D32" s="101">
        <v>64.103999999999999</v>
      </c>
      <c r="E32" s="102">
        <v>105.387</v>
      </c>
      <c r="F32" s="103">
        <v>376.22500000000002</v>
      </c>
    </row>
    <row r="33" spans="1:6" ht="15.75">
      <c r="A33" s="201" t="s">
        <v>8</v>
      </c>
      <c r="B33" s="101">
        <v>115.798</v>
      </c>
      <c r="C33" s="102">
        <v>15.942</v>
      </c>
      <c r="D33" s="101">
        <v>171.64500000000001</v>
      </c>
      <c r="E33" s="102">
        <v>225.89699999999999</v>
      </c>
      <c r="F33" s="103">
        <v>562.33600000000001</v>
      </c>
    </row>
    <row r="34" spans="1:6" ht="15.75">
      <c r="A34" s="201" t="s">
        <v>7</v>
      </c>
      <c r="B34" s="101">
        <v>125.85</v>
      </c>
      <c r="C34" s="102">
        <v>15.726000000000001</v>
      </c>
      <c r="D34" s="101">
        <v>156.566</v>
      </c>
      <c r="E34" s="102">
        <v>176.20599999999999</v>
      </c>
      <c r="F34" s="103">
        <v>516.78300000000002</v>
      </c>
    </row>
    <row r="35" spans="1:6" ht="15.75">
      <c r="A35" s="201" t="s">
        <v>14</v>
      </c>
      <c r="B35" s="101">
        <v>611.06600000000003</v>
      </c>
      <c r="C35" s="102">
        <v>54.975999999999999</v>
      </c>
      <c r="D35" s="101">
        <v>290.17599999999999</v>
      </c>
      <c r="E35" s="102">
        <v>505.94099999999997</v>
      </c>
      <c r="F35" s="103">
        <v>1772.7950000000001</v>
      </c>
    </row>
    <row r="36" spans="1:6" ht="15.75">
      <c r="A36" s="201" t="s">
        <v>12</v>
      </c>
      <c r="B36" s="101">
        <v>230.12299999999999</v>
      </c>
      <c r="C36" s="102">
        <v>22.029</v>
      </c>
      <c r="D36" s="101">
        <v>170.79</v>
      </c>
      <c r="E36" s="102">
        <v>268.51900000000001</v>
      </c>
      <c r="F36" s="103">
        <v>728.13599999999997</v>
      </c>
    </row>
    <row r="37" spans="1:6" ht="15.75">
      <c r="A37" s="201" t="s">
        <v>9</v>
      </c>
      <c r="B37" s="101">
        <v>86.343000000000004</v>
      </c>
      <c r="C37" s="102">
        <v>16.03</v>
      </c>
      <c r="D37" s="101">
        <v>148.61000000000001</v>
      </c>
      <c r="E37" s="102">
        <v>225.14400000000001</v>
      </c>
      <c r="F37" s="103">
        <v>530.54399999999998</v>
      </c>
    </row>
    <row r="38" spans="1:6" ht="15.75">
      <c r="A38" s="201" t="s">
        <v>4</v>
      </c>
      <c r="B38" s="101">
        <v>95.754999999999995</v>
      </c>
      <c r="C38" s="102">
        <v>19.029</v>
      </c>
      <c r="D38" s="101">
        <v>177.41900000000001</v>
      </c>
      <c r="E38" s="102">
        <v>222.19300000000001</v>
      </c>
      <c r="F38" s="103">
        <v>469.26</v>
      </c>
    </row>
    <row r="39" spans="1:6" ht="15.75">
      <c r="A39" s="201" t="s">
        <v>2</v>
      </c>
      <c r="B39" s="101">
        <v>217.52699999999999</v>
      </c>
      <c r="C39" s="102">
        <v>33.942</v>
      </c>
      <c r="D39" s="101">
        <v>310.47500000000002</v>
      </c>
      <c r="E39" s="102">
        <v>420.12200000000001</v>
      </c>
      <c r="F39" s="103">
        <v>1138.385</v>
      </c>
    </row>
    <row r="40" spans="1:6" ht="15.75">
      <c r="A40" s="201" t="s">
        <v>6</v>
      </c>
      <c r="B40" s="101">
        <v>464.34300000000002</v>
      </c>
      <c r="C40" s="102">
        <v>36.188000000000002</v>
      </c>
      <c r="D40" s="101">
        <v>224.62700000000001</v>
      </c>
      <c r="E40" s="102">
        <v>352.39100000000002</v>
      </c>
      <c r="F40" s="103">
        <v>1228.8689999999999</v>
      </c>
    </row>
    <row r="41" spans="1:6" ht="15.75">
      <c r="A41" s="201" t="s">
        <v>10</v>
      </c>
      <c r="B41" s="101">
        <v>69.525000000000006</v>
      </c>
      <c r="C41" s="102">
        <v>12.49</v>
      </c>
      <c r="D41" s="101">
        <v>169.947</v>
      </c>
      <c r="E41" s="102">
        <v>218.178</v>
      </c>
      <c r="F41" s="103">
        <v>502.99099999999999</v>
      </c>
    </row>
    <row r="42" spans="1:6" ht="16.5" thickBot="1">
      <c r="A42" s="201" t="s">
        <v>13</v>
      </c>
      <c r="B42" s="101">
        <v>116.554</v>
      </c>
      <c r="C42" s="102">
        <v>15.289</v>
      </c>
      <c r="D42" s="101">
        <v>194.32400000000001</v>
      </c>
      <c r="E42" s="102">
        <v>271.69799999999998</v>
      </c>
      <c r="F42" s="103">
        <v>570.18499999999995</v>
      </c>
    </row>
    <row r="43" spans="1:6" ht="15" customHeight="1" thickBot="1">
      <c r="A43" s="104" t="s">
        <v>89</v>
      </c>
      <c r="B43" s="108">
        <v>2768.5190000000002</v>
      </c>
      <c r="C43" s="105">
        <v>329.03999999999996</v>
      </c>
      <c r="D43" s="108">
        <v>2888.7380000000003</v>
      </c>
      <c r="E43" s="105">
        <v>4094.6909999999993</v>
      </c>
      <c r="F43" s="109">
        <v>11212.502</v>
      </c>
    </row>
    <row r="44" spans="1:6" ht="15.75">
      <c r="A44" s="213" t="s">
        <v>175</v>
      </c>
      <c r="B44" s="214"/>
      <c r="C44" s="214"/>
      <c r="D44" s="214"/>
      <c r="E44" s="214"/>
      <c r="F44" s="214"/>
    </row>
  </sheetData>
  <mergeCells count="3">
    <mergeCell ref="B20:F24"/>
    <mergeCell ref="A1:F1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headerFooter>
    <oddHeader>&amp;R&amp;10Příloha č. 13a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9"/>
  <sheetViews>
    <sheetView view="pageBreakPreview" zoomScale="70" zoomScaleNormal="80" zoomScaleSheetLayoutView="70" workbookViewId="0">
      <selection activeCell="B6" sqref="B6"/>
    </sheetView>
  </sheetViews>
  <sheetFormatPr defaultColWidth="9.140625" defaultRowHeight="15"/>
  <cols>
    <col min="1" max="1" width="23.5703125" style="2" customWidth="1"/>
    <col min="2" max="6" width="16.85546875" style="2" customWidth="1"/>
    <col min="7" max="7" width="11.28515625" style="2" bestFit="1" customWidth="1"/>
    <col min="8" max="16384" width="9.140625" style="2"/>
  </cols>
  <sheetData>
    <row r="1" spans="1:6" ht="36" customHeight="1" thickBot="1">
      <c r="A1" s="841" t="s">
        <v>533</v>
      </c>
      <c r="B1" s="842"/>
      <c r="C1" s="842"/>
      <c r="D1" s="842"/>
      <c r="E1" s="842"/>
      <c r="F1" s="842"/>
    </row>
    <row r="2" spans="1:6" ht="36" customHeight="1" thickBot="1">
      <c r="A2" s="110" t="s">
        <v>333</v>
      </c>
      <c r="B2" s="111" t="s">
        <v>176</v>
      </c>
      <c r="C2" s="112" t="s">
        <v>90</v>
      </c>
      <c r="D2" s="111" t="s">
        <v>91</v>
      </c>
      <c r="E2" s="112" t="s">
        <v>92</v>
      </c>
      <c r="F2" s="111" t="s">
        <v>93</v>
      </c>
    </row>
    <row r="3" spans="1:6" ht="15.75" customHeight="1">
      <c r="A3" s="240" t="s">
        <v>536</v>
      </c>
      <c r="B3" s="241">
        <v>140.6</v>
      </c>
      <c r="C3" s="242"/>
      <c r="D3" s="241"/>
      <c r="E3" s="242"/>
      <c r="F3" s="241">
        <v>240.5</v>
      </c>
    </row>
    <row r="4" spans="1:6" ht="15" customHeight="1">
      <c r="A4" s="240" t="s">
        <v>88</v>
      </c>
      <c r="B4" s="241">
        <v>146164.435</v>
      </c>
      <c r="C4" s="242">
        <v>1085</v>
      </c>
      <c r="D4" s="241">
        <v>20999.200000000001</v>
      </c>
      <c r="E4" s="242">
        <v>1210705.9221199998</v>
      </c>
      <c r="F4" s="241">
        <v>2972545.9122400004</v>
      </c>
    </row>
    <row r="5" spans="1:6" ht="15" customHeight="1">
      <c r="A5" s="240" t="s">
        <v>3</v>
      </c>
      <c r="B5" s="241">
        <v>183965.88582999998</v>
      </c>
      <c r="C5" s="242">
        <v>805</v>
      </c>
      <c r="D5" s="241">
        <v>15797.5</v>
      </c>
      <c r="E5" s="242">
        <v>386601.96542000002</v>
      </c>
      <c r="F5" s="241">
        <v>1334094.6446399998</v>
      </c>
    </row>
    <row r="6" spans="1:6" ht="15" customHeight="1">
      <c r="A6" s="240" t="s">
        <v>11</v>
      </c>
      <c r="B6" s="241">
        <v>340306.99133999995</v>
      </c>
      <c r="C6" s="242">
        <v>1435</v>
      </c>
      <c r="D6" s="241">
        <v>28544.799999999999</v>
      </c>
      <c r="E6" s="242">
        <v>981789.36180000007</v>
      </c>
      <c r="F6" s="241">
        <v>2627206.9729400002</v>
      </c>
    </row>
    <row r="7" spans="1:6" ht="15" customHeight="1">
      <c r="A7" s="240" t="s">
        <v>5</v>
      </c>
      <c r="B7" s="241">
        <v>110127.48731</v>
      </c>
      <c r="C7" s="242">
        <v>395</v>
      </c>
      <c r="D7" s="241">
        <v>8995.7999999999993</v>
      </c>
      <c r="E7" s="242">
        <v>341900.11717999994</v>
      </c>
      <c r="F7" s="241">
        <v>551766.52622</v>
      </c>
    </row>
    <row r="8" spans="1:6" ht="15" customHeight="1">
      <c r="A8" s="240" t="s">
        <v>8</v>
      </c>
      <c r="B8" s="241">
        <v>163440.83038</v>
      </c>
      <c r="C8" s="242">
        <v>855</v>
      </c>
      <c r="D8" s="241">
        <v>14402.5</v>
      </c>
      <c r="E8" s="242">
        <v>378237.33923000004</v>
      </c>
      <c r="F8" s="241">
        <v>1150442.1498600002</v>
      </c>
    </row>
    <row r="9" spans="1:6" ht="15" customHeight="1">
      <c r="A9" s="240" t="s">
        <v>7</v>
      </c>
      <c r="B9" s="241">
        <v>141239.11093999998</v>
      </c>
      <c r="C9" s="242">
        <v>645</v>
      </c>
      <c r="D9" s="241">
        <v>11172.625</v>
      </c>
      <c r="E9" s="242">
        <v>474946.88279</v>
      </c>
      <c r="F9" s="241">
        <v>931826.21532000008</v>
      </c>
    </row>
    <row r="10" spans="1:6" ht="15" customHeight="1">
      <c r="A10" s="240" t="s">
        <v>14</v>
      </c>
      <c r="B10" s="241">
        <v>480745.46461000008</v>
      </c>
      <c r="C10" s="242">
        <v>1995</v>
      </c>
      <c r="D10" s="241">
        <v>34854.800000000003</v>
      </c>
      <c r="E10" s="242">
        <v>1871254.1288800004</v>
      </c>
      <c r="F10" s="241">
        <v>2438953.98435</v>
      </c>
    </row>
    <row r="11" spans="1:6" ht="15" customHeight="1">
      <c r="A11" s="240" t="s">
        <v>12</v>
      </c>
      <c r="B11" s="241">
        <v>222854.55963</v>
      </c>
      <c r="C11" s="242">
        <v>855</v>
      </c>
      <c r="D11" s="241">
        <v>16674.900000000001</v>
      </c>
      <c r="E11" s="242">
        <v>513070.31832000002</v>
      </c>
      <c r="F11" s="241">
        <v>1306407.6526199998</v>
      </c>
    </row>
    <row r="12" spans="1:6" ht="15" customHeight="1">
      <c r="A12" s="240" t="s">
        <v>9</v>
      </c>
      <c r="B12" s="241">
        <v>160382.34768000001</v>
      </c>
      <c r="C12" s="242">
        <v>750</v>
      </c>
      <c r="D12" s="241">
        <v>12859</v>
      </c>
      <c r="E12" s="242">
        <v>307227.80699999997</v>
      </c>
      <c r="F12" s="241">
        <v>1100943.2579900001</v>
      </c>
    </row>
    <row r="13" spans="1:6" ht="15" customHeight="1">
      <c r="A13" s="240" t="s">
        <v>4</v>
      </c>
      <c r="B13" s="241">
        <v>126555.79037</v>
      </c>
      <c r="C13" s="242">
        <v>570</v>
      </c>
      <c r="D13" s="241">
        <v>11798.5</v>
      </c>
      <c r="E13" s="242">
        <v>258030.16564000002</v>
      </c>
      <c r="F13" s="241">
        <v>1169484.5858499999</v>
      </c>
    </row>
    <row r="14" spans="1:6" ht="15" customHeight="1">
      <c r="A14" s="240" t="s">
        <v>2</v>
      </c>
      <c r="B14" s="241">
        <v>301288.86994</v>
      </c>
      <c r="C14" s="242">
        <v>1595</v>
      </c>
      <c r="D14" s="241">
        <v>28198.65</v>
      </c>
      <c r="E14" s="242">
        <v>568315.75875000004</v>
      </c>
      <c r="F14" s="241">
        <v>3083648.52795</v>
      </c>
    </row>
    <row r="15" spans="1:6" ht="15" customHeight="1">
      <c r="A15" s="240" t="s">
        <v>6</v>
      </c>
      <c r="B15" s="241">
        <v>350165.42035999999</v>
      </c>
      <c r="C15" s="242">
        <v>1170</v>
      </c>
      <c r="D15" s="241">
        <v>27397.96</v>
      </c>
      <c r="E15" s="242">
        <v>1359302.0013499998</v>
      </c>
      <c r="F15" s="241">
        <v>1628206.0326900003</v>
      </c>
    </row>
    <row r="16" spans="1:6" ht="15" customHeight="1">
      <c r="A16" s="240" t="s">
        <v>10</v>
      </c>
      <c r="B16" s="241">
        <v>159170.83808000002</v>
      </c>
      <c r="C16" s="242">
        <v>595</v>
      </c>
      <c r="D16" s="241">
        <v>11867.9</v>
      </c>
      <c r="E16" s="242">
        <v>233037.42379</v>
      </c>
      <c r="F16" s="241">
        <v>1070094.0830000001</v>
      </c>
    </row>
    <row r="17" spans="1:7" ht="15" customHeight="1" thickBot="1">
      <c r="A17" s="240" t="s">
        <v>13</v>
      </c>
      <c r="B17" s="241">
        <v>177306.37599999999</v>
      </c>
      <c r="C17" s="242">
        <v>870</v>
      </c>
      <c r="D17" s="241">
        <v>12615</v>
      </c>
      <c r="E17" s="242">
        <v>303028.61900000001</v>
      </c>
      <c r="F17" s="241">
        <v>1152998.9310000001</v>
      </c>
    </row>
    <row r="18" spans="1:7" ht="15" customHeight="1" thickBot="1">
      <c r="A18" s="115" t="s">
        <v>89</v>
      </c>
      <c r="B18" s="243">
        <v>3063855.0074700005</v>
      </c>
      <c r="C18" s="243">
        <v>13620</v>
      </c>
      <c r="D18" s="243">
        <v>256179.13499999998</v>
      </c>
      <c r="E18" s="243">
        <v>9187447.8112700023</v>
      </c>
      <c r="F18" s="536">
        <v>22518859.976670004</v>
      </c>
      <c r="G18" s="163"/>
    </row>
    <row r="19" spans="1:7">
      <c r="A19" s="2" t="s">
        <v>537</v>
      </c>
      <c r="G19" s="163"/>
    </row>
    <row r="20" spans="1:7">
      <c r="A20" s="162" t="s">
        <v>174</v>
      </c>
    </row>
    <row r="21" spans="1:7" ht="15.75" thickBot="1"/>
    <row r="22" spans="1:7" ht="30" customHeight="1" thickBot="1">
      <c r="A22" s="841" t="s">
        <v>532</v>
      </c>
      <c r="B22" s="842"/>
      <c r="C22" s="842"/>
      <c r="D22" s="842"/>
      <c r="E22" s="842"/>
      <c r="F22" s="843"/>
      <c r="G22" s="163"/>
    </row>
    <row r="23" spans="1:7" ht="38.25" customHeight="1" thickBot="1">
      <c r="A23" s="111" t="s">
        <v>333</v>
      </c>
      <c r="B23" s="111" t="s">
        <v>176</v>
      </c>
      <c r="C23" s="112" t="s">
        <v>90</v>
      </c>
      <c r="D23" s="111" t="s">
        <v>91</v>
      </c>
      <c r="E23" s="112" t="s">
        <v>92</v>
      </c>
      <c r="F23" s="111" t="s">
        <v>93</v>
      </c>
    </row>
    <row r="24" spans="1:7" ht="15" customHeight="1">
      <c r="A24" s="244" t="s">
        <v>88</v>
      </c>
      <c r="B24" s="117">
        <v>245926</v>
      </c>
      <c r="C24" s="118">
        <v>218</v>
      </c>
      <c r="D24" s="119">
        <v>1778</v>
      </c>
      <c r="E24" s="118">
        <v>284094</v>
      </c>
      <c r="F24" s="119">
        <v>416668</v>
      </c>
    </row>
    <row r="25" spans="1:7" ht="15" customHeight="1">
      <c r="A25" s="244" t="s">
        <v>3</v>
      </c>
      <c r="B25" s="117">
        <v>306996</v>
      </c>
      <c r="C25" s="118">
        <v>162</v>
      </c>
      <c r="D25" s="117">
        <v>1368</v>
      </c>
      <c r="E25" s="118">
        <v>123791</v>
      </c>
      <c r="F25" s="117">
        <v>201119</v>
      </c>
    </row>
    <row r="26" spans="1:7" ht="15" customHeight="1">
      <c r="A26" s="244" t="s">
        <v>11</v>
      </c>
      <c r="B26" s="117">
        <v>566327</v>
      </c>
      <c r="C26" s="118">
        <v>289</v>
      </c>
      <c r="D26" s="117">
        <v>2472</v>
      </c>
      <c r="E26" s="118">
        <v>280738</v>
      </c>
      <c r="F26" s="117">
        <v>384047</v>
      </c>
    </row>
    <row r="27" spans="1:7" ht="15" customHeight="1">
      <c r="A27" s="244" t="s">
        <v>5</v>
      </c>
      <c r="B27" s="117">
        <v>186118</v>
      </c>
      <c r="C27" s="118">
        <v>79</v>
      </c>
      <c r="D27" s="117">
        <v>775</v>
      </c>
      <c r="E27" s="118">
        <v>101559</v>
      </c>
      <c r="F27" s="117">
        <v>87694</v>
      </c>
    </row>
    <row r="28" spans="1:7" ht="15" customHeight="1">
      <c r="A28" s="244" t="s">
        <v>8</v>
      </c>
      <c r="B28" s="117">
        <v>272595</v>
      </c>
      <c r="C28" s="118">
        <v>171</v>
      </c>
      <c r="D28" s="117">
        <v>1258</v>
      </c>
      <c r="E28" s="118">
        <v>115596</v>
      </c>
      <c r="F28" s="117">
        <v>172716</v>
      </c>
    </row>
    <row r="29" spans="1:7" ht="15" customHeight="1">
      <c r="A29" s="244" t="s">
        <v>7</v>
      </c>
      <c r="B29" s="117">
        <v>236767</v>
      </c>
      <c r="C29" s="118">
        <v>129</v>
      </c>
      <c r="D29" s="117">
        <v>962</v>
      </c>
      <c r="E29" s="118">
        <v>138093</v>
      </c>
      <c r="F29" s="117">
        <v>140832</v>
      </c>
    </row>
    <row r="30" spans="1:7" ht="15" customHeight="1">
      <c r="A30" s="244" t="s">
        <v>14</v>
      </c>
      <c r="B30" s="117">
        <v>802178</v>
      </c>
      <c r="C30" s="118">
        <v>401</v>
      </c>
      <c r="D30" s="117">
        <v>3030</v>
      </c>
      <c r="E30" s="118">
        <v>594312</v>
      </c>
      <c r="F30" s="117">
        <v>372874</v>
      </c>
    </row>
    <row r="31" spans="1:7" ht="15" customHeight="1">
      <c r="A31" s="244" t="s">
        <v>12</v>
      </c>
      <c r="B31" s="117">
        <v>369780</v>
      </c>
      <c r="C31" s="118">
        <v>171</v>
      </c>
      <c r="D31" s="117">
        <v>1447</v>
      </c>
      <c r="E31" s="118">
        <v>161579</v>
      </c>
      <c r="F31" s="117">
        <v>195159</v>
      </c>
    </row>
    <row r="32" spans="1:7" ht="15" customHeight="1">
      <c r="A32" s="244" t="s">
        <v>9</v>
      </c>
      <c r="B32" s="117">
        <v>266474</v>
      </c>
      <c r="C32" s="118">
        <v>151</v>
      </c>
      <c r="D32" s="117">
        <v>1113</v>
      </c>
      <c r="E32" s="118">
        <v>99891</v>
      </c>
      <c r="F32" s="117">
        <v>162915</v>
      </c>
    </row>
    <row r="33" spans="1:6" ht="15" customHeight="1">
      <c r="A33" s="244" t="s">
        <v>4</v>
      </c>
      <c r="B33" s="117">
        <v>213080</v>
      </c>
      <c r="C33" s="118">
        <v>114</v>
      </c>
      <c r="D33" s="117">
        <v>1026</v>
      </c>
      <c r="E33" s="118">
        <v>80232</v>
      </c>
      <c r="F33" s="117">
        <v>174808</v>
      </c>
    </row>
    <row r="34" spans="1:6" ht="15" customHeight="1">
      <c r="A34" s="244" t="s">
        <v>2</v>
      </c>
      <c r="B34" s="117">
        <v>507413</v>
      </c>
      <c r="C34" s="118">
        <v>319</v>
      </c>
      <c r="D34" s="117">
        <v>2446</v>
      </c>
      <c r="E34" s="118">
        <v>173992</v>
      </c>
      <c r="F34" s="117">
        <v>454215</v>
      </c>
    </row>
    <row r="35" spans="1:6" ht="15" customHeight="1">
      <c r="A35" s="244" t="s">
        <v>6</v>
      </c>
      <c r="B35" s="117">
        <v>591083</v>
      </c>
      <c r="C35" s="118">
        <v>234</v>
      </c>
      <c r="D35" s="117">
        <v>2361</v>
      </c>
      <c r="E35" s="118">
        <v>375029</v>
      </c>
      <c r="F35" s="117">
        <v>260162</v>
      </c>
    </row>
    <row r="36" spans="1:6" ht="15" customHeight="1">
      <c r="A36" s="244" t="s">
        <v>10</v>
      </c>
      <c r="B36" s="117">
        <v>263616</v>
      </c>
      <c r="C36" s="118">
        <v>119</v>
      </c>
      <c r="D36" s="117">
        <v>1038</v>
      </c>
      <c r="E36" s="118">
        <v>81165</v>
      </c>
      <c r="F36" s="117">
        <v>157053</v>
      </c>
    </row>
    <row r="37" spans="1:6" ht="15" customHeight="1" thickBot="1">
      <c r="A37" s="244" t="s">
        <v>13</v>
      </c>
      <c r="B37" s="117">
        <v>292012</v>
      </c>
      <c r="C37" s="118">
        <v>174</v>
      </c>
      <c r="D37" s="117">
        <v>1102</v>
      </c>
      <c r="E37" s="118">
        <v>106840</v>
      </c>
      <c r="F37" s="117">
        <v>170057</v>
      </c>
    </row>
    <row r="38" spans="1:6" ht="15" customHeight="1" thickBot="1">
      <c r="A38" s="115" t="s">
        <v>89</v>
      </c>
      <c r="B38" s="121">
        <v>5120365</v>
      </c>
      <c r="C38" s="121">
        <v>2731</v>
      </c>
      <c r="D38" s="121">
        <v>22176</v>
      </c>
      <c r="E38" s="122">
        <v>2716911</v>
      </c>
      <c r="F38" s="121">
        <v>3350319</v>
      </c>
    </row>
    <row r="39" spans="1:6">
      <c r="A39" s="162" t="s">
        <v>175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4294967294" verticalDpi="0" r:id="rId1"/>
  <headerFooter>
    <oddHeader>&amp;RPříloha č. 13b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1"/>
  <sheetViews>
    <sheetView view="pageBreakPreview" zoomScale="70" zoomScaleNormal="100" zoomScaleSheetLayoutView="70" workbookViewId="0">
      <selection activeCell="B19" sqref="B19:F19"/>
    </sheetView>
  </sheetViews>
  <sheetFormatPr defaultColWidth="9.140625" defaultRowHeight="15"/>
  <cols>
    <col min="1" max="1" width="23.42578125" style="2" customWidth="1"/>
    <col min="2" max="11" width="15.7109375" style="2" customWidth="1"/>
    <col min="12" max="12" width="9.140625" style="2"/>
    <col min="13" max="13" width="18.28515625" style="164" customWidth="1"/>
    <col min="14" max="14" width="9.140625" style="164"/>
    <col min="15" max="15" width="14.42578125" style="164" customWidth="1"/>
    <col min="16" max="16" width="13.140625" style="164" customWidth="1"/>
    <col min="17" max="17" width="12.140625" style="164" customWidth="1"/>
    <col min="18" max="18" width="14.140625" style="164" customWidth="1"/>
    <col min="19" max="19" width="11.42578125" style="164" customWidth="1"/>
    <col min="20" max="22" width="9.85546875" style="164" bestFit="1" customWidth="1"/>
    <col min="23" max="23" width="9.42578125" style="164" bestFit="1" customWidth="1"/>
    <col min="24" max="24" width="12.28515625" style="164" bestFit="1" customWidth="1"/>
    <col min="25" max="16384" width="9.140625" style="2"/>
  </cols>
  <sheetData>
    <row r="1" spans="1:11" ht="30" customHeight="1" thickBot="1">
      <c r="A1" s="844" t="s">
        <v>528</v>
      </c>
      <c r="B1" s="845"/>
      <c r="C1" s="845"/>
      <c r="D1" s="845"/>
      <c r="E1" s="845"/>
      <c r="F1" s="845"/>
      <c r="G1" s="845"/>
      <c r="H1" s="845"/>
      <c r="I1" s="845"/>
      <c r="J1" s="845"/>
      <c r="K1" s="846"/>
    </row>
    <row r="2" spans="1:11" ht="17.25" customHeight="1" thickBot="1">
      <c r="A2" s="847" t="s">
        <v>333</v>
      </c>
      <c r="B2" s="850" t="s">
        <v>84</v>
      </c>
      <c r="C2" s="851"/>
      <c r="D2" s="851"/>
      <c r="E2" s="851"/>
      <c r="F2" s="851"/>
      <c r="G2" s="851"/>
      <c r="H2" s="851"/>
      <c r="I2" s="851"/>
      <c r="J2" s="851"/>
      <c r="K2" s="852"/>
    </row>
    <row r="3" spans="1:11" ht="17.25" customHeight="1" thickBot="1">
      <c r="A3" s="848"/>
      <c r="B3" s="853" t="s">
        <v>102</v>
      </c>
      <c r="C3" s="854"/>
      <c r="D3" s="854"/>
      <c r="E3" s="854"/>
      <c r="F3" s="855"/>
      <c r="G3" s="853" t="s">
        <v>97</v>
      </c>
      <c r="H3" s="854"/>
      <c r="I3" s="854"/>
      <c r="J3" s="854"/>
      <c r="K3" s="855"/>
    </row>
    <row r="4" spans="1:11" ht="63.75" customHeight="1" thickBot="1">
      <c r="A4" s="849"/>
      <c r="B4" s="111" t="s">
        <v>177</v>
      </c>
      <c r="C4" s="112" t="s">
        <v>99</v>
      </c>
      <c r="D4" s="111" t="s">
        <v>178</v>
      </c>
      <c r="E4" s="112" t="s">
        <v>98</v>
      </c>
      <c r="F4" s="111" t="s">
        <v>179</v>
      </c>
      <c r="G4" s="112" t="s">
        <v>177</v>
      </c>
      <c r="H4" s="111" t="s">
        <v>99</v>
      </c>
      <c r="I4" s="111" t="s">
        <v>178</v>
      </c>
      <c r="J4" s="112" t="s">
        <v>98</v>
      </c>
      <c r="K4" s="111" t="s">
        <v>179</v>
      </c>
    </row>
    <row r="5" spans="1:11" ht="17.25" customHeight="1">
      <c r="A5" s="244" t="s">
        <v>88</v>
      </c>
      <c r="B5" s="113">
        <v>1453</v>
      </c>
      <c r="C5" s="245">
        <v>93039.764209999994</v>
      </c>
      <c r="D5" s="245">
        <v>75185.925000000003</v>
      </c>
      <c r="E5" s="114">
        <v>945.71</v>
      </c>
      <c r="F5" s="245">
        <v>537.55999999999995</v>
      </c>
      <c r="G5" s="118">
        <v>167</v>
      </c>
      <c r="H5" s="119">
        <v>11702</v>
      </c>
      <c r="I5" s="118">
        <v>13978</v>
      </c>
      <c r="J5" s="119">
        <v>39</v>
      </c>
      <c r="K5" s="120">
        <v>7</v>
      </c>
    </row>
    <row r="6" spans="1:11" ht="17.25" customHeight="1">
      <c r="A6" s="244" t="s">
        <v>3</v>
      </c>
      <c r="B6" s="113">
        <v>935</v>
      </c>
      <c r="C6" s="113">
        <v>69790.107999999993</v>
      </c>
      <c r="D6" s="113">
        <v>55511.141000000003</v>
      </c>
      <c r="E6" s="114">
        <v>195</v>
      </c>
      <c r="F6" s="113">
        <v>1071.729</v>
      </c>
      <c r="G6" s="118">
        <v>105</v>
      </c>
      <c r="H6" s="117">
        <v>7714</v>
      </c>
      <c r="I6" s="118">
        <v>10295</v>
      </c>
      <c r="J6" s="117">
        <v>33</v>
      </c>
      <c r="K6" s="120">
        <v>13</v>
      </c>
    </row>
    <row r="7" spans="1:11" ht="17.25" customHeight="1">
      <c r="A7" s="244" t="s">
        <v>11</v>
      </c>
      <c r="B7" s="113">
        <v>1584</v>
      </c>
      <c r="C7" s="113">
        <v>117599.99502000002</v>
      </c>
      <c r="D7" s="113">
        <v>92027.335000000006</v>
      </c>
      <c r="E7" s="114">
        <v>1673.4010000000001</v>
      </c>
      <c r="F7" s="113">
        <v>1083.125</v>
      </c>
      <c r="G7" s="118">
        <v>177</v>
      </c>
      <c r="H7" s="117">
        <v>12772</v>
      </c>
      <c r="I7" s="118">
        <v>17017</v>
      </c>
      <c r="J7" s="117">
        <v>68</v>
      </c>
      <c r="K7" s="120">
        <v>19</v>
      </c>
    </row>
    <row r="8" spans="1:11" ht="17.25" customHeight="1">
      <c r="A8" s="244" t="s">
        <v>5</v>
      </c>
      <c r="B8" s="113">
        <v>1009</v>
      </c>
      <c r="C8" s="113">
        <v>48393.696000000004</v>
      </c>
      <c r="D8" s="113">
        <v>39686.879999999997</v>
      </c>
      <c r="E8" s="114">
        <v>600</v>
      </c>
      <c r="F8" s="113">
        <v>762.21799999999996</v>
      </c>
      <c r="G8" s="118">
        <v>114</v>
      </c>
      <c r="H8" s="117">
        <v>5931</v>
      </c>
      <c r="I8" s="118">
        <v>7210</v>
      </c>
      <c r="J8" s="117">
        <v>24</v>
      </c>
      <c r="K8" s="120">
        <v>14</v>
      </c>
    </row>
    <row r="9" spans="1:11" ht="17.25" customHeight="1">
      <c r="A9" s="244" t="s">
        <v>8</v>
      </c>
      <c r="B9" s="113">
        <v>886</v>
      </c>
      <c r="C9" s="113">
        <v>64818.508000000002</v>
      </c>
      <c r="D9" s="113">
        <v>47628.196000000004</v>
      </c>
      <c r="E9" s="114">
        <v>775</v>
      </c>
      <c r="F9" s="113">
        <v>533.58875999999998</v>
      </c>
      <c r="G9" s="118">
        <v>99</v>
      </c>
      <c r="H9" s="117">
        <v>6994</v>
      </c>
      <c r="I9" s="118">
        <v>8807</v>
      </c>
      <c r="J9" s="117">
        <v>32</v>
      </c>
      <c r="K9" s="120">
        <v>10</v>
      </c>
    </row>
    <row r="10" spans="1:11" ht="17.25" customHeight="1">
      <c r="A10" s="244" t="s">
        <v>7</v>
      </c>
      <c r="B10" s="113">
        <v>1039</v>
      </c>
      <c r="C10" s="113">
        <v>58437.288999999997</v>
      </c>
      <c r="D10" s="113">
        <v>48359.123</v>
      </c>
      <c r="E10" s="114">
        <v>686.8</v>
      </c>
      <c r="F10" s="113">
        <v>655.67</v>
      </c>
      <c r="G10" s="118">
        <v>117</v>
      </c>
      <c r="H10" s="117">
        <v>6764</v>
      </c>
      <c r="I10" s="118">
        <v>8808</v>
      </c>
      <c r="J10" s="117">
        <v>29</v>
      </c>
      <c r="K10" s="120">
        <v>8</v>
      </c>
    </row>
    <row r="11" spans="1:11" ht="17.25" customHeight="1">
      <c r="A11" s="244" t="s">
        <v>14</v>
      </c>
      <c r="B11" s="113">
        <v>3953</v>
      </c>
      <c r="C11" s="113">
        <v>205233.065</v>
      </c>
      <c r="D11" s="113">
        <v>170027.92800000001</v>
      </c>
      <c r="E11" s="114">
        <v>3725</v>
      </c>
      <c r="F11" s="113">
        <v>2992.2379999999998</v>
      </c>
      <c r="G11" s="118">
        <v>450</v>
      </c>
      <c r="H11" s="117">
        <v>22912</v>
      </c>
      <c r="I11" s="118">
        <v>31416</v>
      </c>
      <c r="J11" s="117">
        <v>151</v>
      </c>
      <c r="K11" s="120">
        <v>47</v>
      </c>
    </row>
    <row r="12" spans="1:11" ht="17.25" customHeight="1">
      <c r="A12" s="244" t="s">
        <v>12</v>
      </c>
      <c r="B12" s="113">
        <v>1435</v>
      </c>
      <c r="C12" s="113">
        <v>82469.668109999999</v>
      </c>
      <c r="D12" s="113">
        <v>64558.796000000002</v>
      </c>
      <c r="E12" s="114">
        <v>1450</v>
      </c>
      <c r="F12" s="113">
        <v>410.08300000000003</v>
      </c>
      <c r="G12" s="118">
        <v>162</v>
      </c>
      <c r="H12" s="117">
        <v>9596</v>
      </c>
      <c r="I12" s="118">
        <v>12206</v>
      </c>
      <c r="J12" s="117">
        <v>58</v>
      </c>
      <c r="K12" s="120">
        <v>7</v>
      </c>
    </row>
    <row r="13" spans="1:11" ht="17.25" customHeight="1">
      <c r="A13" s="244" t="s">
        <v>9</v>
      </c>
      <c r="B13" s="113">
        <v>929</v>
      </c>
      <c r="C13" s="113">
        <v>63425.156000000003</v>
      </c>
      <c r="D13" s="113">
        <v>49285.824000000001</v>
      </c>
      <c r="E13" s="114">
        <v>1000</v>
      </c>
      <c r="F13" s="113">
        <v>663.09</v>
      </c>
      <c r="G13" s="118">
        <v>106</v>
      </c>
      <c r="H13" s="117">
        <v>6783</v>
      </c>
      <c r="I13" s="118">
        <v>9089</v>
      </c>
      <c r="J13" s="117">
        <v>41</v>
      </c>
      <c r="K13" s="120">
        <v>11</v>
      </c>
    </row>
    <row r="14" spans="1:11" ht="17.25" customHeight="1">
      <c r="A14" s="244" t="s">
        <v>4</v>
      </c>
      <c r="B14" s="113">
        <v>1274</v>
      </c>
      <c r="C14" s="113">
        <v>72936.498430000007</v>
      </c>
      <c r="D14" s="113">
        <v>56208.09564</v>
      </c>
      <c r="E14" s="114">
        <v>900</v>
      </c>
      <c r="F14" s="113">
        <v>620.74099999999999</v>
      </c>
      <c r="G14" s="118">
        <v>144</v>
      </c>
      <c r="H14" s="117">
        <v>8344</v>
      </c>
      <c r="I14" s="118">
        <v>10492</v>
      </c>
      <c r="J14" s="117">
        <v>36</v>
      </c>
      <c r="K14" s="120">
        <v>13</v>
      </c>
    </row>
    <row r="15" spans="1:11" ht="17.25" customHeight="1">
      <c r="A15" s="244" t="s">
        <v>2</v>
      </c>
      <c r="B15" s="113">
        <v>2131</v>
      </c>
      <c r="C15" s="113">
        <v>125035.647</v>
      </c>
      <c r="D15" s="113">
        <v>100223.90399999999</v>
      </c>
      <c r="E15" s="114">
        <v>2275</v>
      </c>
      <c r="F15" s="113">
        <v>1060.6779200000001</v>
      </c>
      <c r="G15" s="118">
        <v>239</v>
      </c>
      <c r="H15" s="117">
        <v>14974</v>
      </c>
      <c r="I15" s="118">
        <v>18623</v>
      </c>
      <c r="J15" s="117">
        <v>92</v>
      </c>
      <c r="K15" s="120">
        <v>14</v>
      </c>
    </row>
    <row r="16" spans="1:11" ht="17.25" customHeight="1">
      <c r="A16" s="244" t="s">
        <v>6</v>
      </c>
      <c r="B16" s="113">
        <v>1802.5</v>
      </c>
      <c r="C16" s="113">
        <v>135199.508</v>
      </c>
      <c r="D16" s="113">
        <v>107018.74403999999</v>
      </c>
      <c r="E16" s="114">
        <v>2225</v>
      </c>
      <c r="F16" s="113">
        <v>1056.6849999999999</v>
      </c>
      <c r="G16" s="118">
        <v>199</v>
      </c>
      <c r="H16" s="117">
        <v>15713</v>
      </c>
      <c r="I16" s="118">
        <v>20171</v>
      </c>
      <c r="J16" s="117">
        <v>90</v>
      </c>
      <c r="K16" s="120">
        <v>15</v>
      </c>
    </row>
    <row r="17" spans="1:24" ht="17.25" customHeight="1">
      <c r="A17" s="244" t="s">
        <v>10</v>
      </c>
      <c r="B17" s="113">
        <v>771</v>
      </c>
      <c r="C17" s="113">
        <v>46196.841999999997</v>
      </c>
      <c r="D17" s="113">
        <v>38808.139000000003</v>
      </c>
      <c r="E17" s="114">
        <v>625</v>
      </c>
      <c r="F17" s="113">
        <v>554.54399999999998</v>
      </c>
      <c r="G17" s="118">
        <v>87</v>
      </c>
      <c r="H17" s="117">
        <v>5282</v>
      </c>
      <c r="I17" s="118">
        <v>7086</v>
      </c>
      <c r="J17" s="117">
        <v>26</v>
      </c>
      <c r="K17" s="120">
        <v>9</v>
      </c>
    </row>
    <row r="18" spans="1:24" ht="17.25" customHeight="1" thickBot="1">
      <c r="A18" s="244" t="s">
        <v>13</v>
      </c>
      <c r="B18" s="113">
        <v>743</v>
      </c>
      <c r="C18" s="113">
        <v>58639.91</v>
      </c>
      <c r="D18" s="113">
        <v>46462.925999999999</v>
      </c>
      <c r="E18" s="114">
        <v>1175</v>
      </c>
      <c r="F18" s="113">
        <v>606.16800000000001</v>
      </c>
      <c r="G18" s="118">
        <v>85</v>
      </c>
      <c r="H18" s="117">
        <v>6545</v>
      </c>
      <c r="I18" s="118">
        <v>8599</v>
      </c>
      <c r="J18" s="117">
        <v>47</v>
      </c>
      <c r="K18" s="120">
        <v>13</v>
      </c>
    </row>
    <row r="19" spans="1:24" ht="17.25" customHeight="1" thickBot="1">
      <c r="A19" s="115" t="s">
        <v>89</v>
      </c>
      <c r="B19" s="116">
        <v>19944.5</v>
      </c>
      <c r="C19" s="116">
        <v>1241215.6547699997</v>
      </c>
      <c r="D19" s="116">
        <v>990992.95667999994</v>
      </c>
      <c r="E19" s="246">
        <v>18250.911</v>
      </c>
      <c r="F19" s="116">
        <v>12608.117679999998</v>
      </c>
      <c r="G19" s="122">
        <v>2251</v>
      </c>
      <c r="H19" s="121">
        <v>142026</v>
      </c>
      <c r="I19" s="121">
        <v>183797</v>
      </c>
      <c r="J19" s="121">
        <v>766</v>
      </c>
      <c r="K19" s="121">
        <v>200</v>
      </c>
      <c r="X19" s="2"/>
    </row>
    <row r="20" spans="1:24">
      <c r="A20" s="162" t="s">
        <v>180</v>
      </c>
    </row>
    <row r="21" spans="1:24">
      <c r="A21" s="162"/>
      <c r="C21" s="47"/>
      <c r="D21" s="47"/>
      <c r="E21" s="47"/>
      <c r="F21" s="47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79" orientation="landscape" horizontalDpi="4294967294" r:id="rId1"/>
  <headerFooter>
    <oddHeader>&amp;RPříloha č. 13c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view="pageBreakPreview" zoomScale="70" zoomScaleNormal="80" zoomScaleSheetLayoutView="70" workbookViewId="0">
      <selection activeCell="B8" sqref="B8"/>
    </sheetView>
  </sheetViews>
  <sheetFormatPr defaultColWidth="9.140625" defaultRowHeight="15"/>
  <cols>
    <col min="1" max="1" width="22.42578125" style="2" customWidth="1"/>
    <col min="2" max="5" width="14.42578125" style="2" customWidth="1"/>
    <col min="6" max="7" width="9.140625" style="2"/>
    <col min="8" max="8" width="9.140625" style="2" customWidth="1"/>
    <col min="9" max="10" width="9.140625" style="2"/>
    <col min="11" max="11" width="10.42578125" style="2" bestFit="1" customWidth="1"/>
    <col min="12" max="16384" width="9.140625" style="2"/>
  </cols>
  <sheetData>
    <row r="1" spans="1:11" ht="54.75" customHeight="1" thickBot="1">
      <c r="A1" s="824" t="s">
        <v>529</v>
      </c>
      <c r="B1" s="833"/>
      <c r="C1" s="833"/>
      <c r="D1" s="833"/>
      <c r="E1" s="825"/>
    </row>
    <row r="2" spans="1:11" ht="20.25" customHeight="1" thickBot="1">
      <c r="A2" s="847" t="s">
        <v>333</v>
      </c>
      <c r="B2" s="856" t="s">
        <v>101</v>
      </c>
      <c r="C2" s="857"/>
      <c r="D2" s="857"/>
      <c r="E2" s="858"/>
    </row>
    <row r="3" spans="1:11" ht="20.25" customHeight="1" thickBot="1">
      <c r="A3" s="848"/>
      <c r="B3" s="859" t="s">
        <v>102</v>
      </c>
      <c r="C3" s="860"/>
      <c r="D3" s="859" t="s">
        <v>97</v>
      </c>
      <c r="E3" s="861"/>
    </row>
    <row r="4" spans="1:11" ht="48.75" customHeight="1" thickBot="1">
      <c r="A4" s="849"/>
      <c r="B4" s="111" t="s">
        <v>100</v>
      </c>
      <c r="C4" s="112" t="s">
        <v>181</v>
      </c>
      <c r="D4" s="111" t="s">
        <v>100</v>
      </c>
      <c r="E4" s="247" t="s">
        <v>181</v>
      </c>
    </row>
    <row r="5" spans="1:11" ht="18" customHeight="1">
      <c r="A5" s="244" t="s">
        <v>88</v>
      </c>
      <c r="B5" s="245">
        <v>104005.4</v>
      </c>
      <c r="C5" s="114">
        <v>61730.131999999998</v>
      </c>
      <c r="D5" s="248">
        <v>262267</v>
      </c>
      <c r="E5" s="119">
        <v>574</v>
      </c>
      <c r="I5" s="163"/>
      <c r="J5" s="163"/>
      <c r="K5" s="163"/>
    </row>
    <row r="6" spans="1:11" ht="18" customHeight="1">
      <c r="A6" s="244" t="s">
        <v>3</v>
      </c>
      <c r="B6" s="113">
        <v>82148.801000000007</v>
      </c>
      <c r="C6" s="114">
        <v>47365.985000000001</v>
      </c>
      <c r="D6" s="248">
        <v>206503</v>
      </c>
      <c r="E6" s="117">
        <v>425</v>
      </c>
      <c r="I6" s="163"/>
      <c r="K6" s="163"/>
    </row>
    <row r="7" spans="1:11" ht="18" customHeight="1">
      <c r="A7" s="244" t="s">
        <v>11</v>
      </c>
      <c r="B7" s="113">
        <v>134893.29999999999</v>
      </c>
      <c r="C7" s="114">
        <v>78677.260999999999</v>
      </c>
      <c r="D7" s="248">
        <v>339540</v>
      </c>
      <c r="E7" s="117">
        <v>746</v>
      </c>
      <c r="I7" s="163"/>
      <c r="K7" s="163"/>
    </row>
    <row r="8" spans="1:11" ht="18" customHeight="1">
      <c r="A8" s="244" t="s">
        <v>5</v>
      </c>
      <c r="B8" s="113">
        <v>25357.599999999999</v>
      </c>
      <c r="C8" s="114">
        <v>22955.415000000001</v>
      </c>
      <c r="D8" s="248">
        <v>63914</v>
      </c>
      <c r="E8" s="117">
        <v>190</v>
      </c>
      <c r="I8" s="163"/>
      <c r="K8" s="163"/>
    </row>
    <row r="9" spans="1:11" ht="18" customHeight="1">
      <c r="A9" s="244" t="s">
        <v>8</v>
      </c>
      <c r="B9" s="113">
        <v>68178.8</v>
      </c>
      <c r="C9" s="114">
        <v>44216.608</v>
      </c>
      <c r="D9" s="248">
        <v>171267</v>
      </c>
      <c r="E9" s="117">
        <v>378</v>
      </c>
      <c r="I9" s="163"/>
      <c r="K9" s="163"/>
    </row>
    <row r="10" spans="1:11" ht="18" customHeight="1">
      <c r="A10" s="244" t="s">
        <v>7</v>
      </c>
      <c r="B10" s="113">
        <v>62241.599999999999</v>
      </c>
      <c r="C10" s="114">
        <v>34405.188000000002</v>
      </c>
      <c r="D10" s="248">
        <v>156264</v>
      </c>
      <c r="E10" s="117">
        <v>302</v>
      </c>
      <c r="I10" s="163"/>
      <c r="K10" s="163"/>
    </row>
    <row r="11" spans="1:11" ht="18" customHeight="1">
      <c r="A11" s="244" t="s">
        <v>14</v>
      </c>
      <c r="B11" s="113">
        <v>114901.6</v>
      </c>
      <c r="C11" s="114">
        <v>126587.88800000001</v>
      </c>
      <c r="D11" s="248">
        <v>289098</v>
      </c>
      <c r="E11" s="117">
        <v>1078</v>
      </c>
      <c r="I11" s="163"/>
      <c r="K11" s="163"/>
    </row>
    <row r="12" spans="1:11" ht="18" customHeight="1">
      <c r="A12" s="244" t="s">
        <v>12</v>
      </c>
      <c r="B12" s="113">
        <v>67808.3</v>
      </c>
      <c r="C12" s="114">
        <v>45886.368999999999</v>
      </c>
      <c r="D12" s="248">
        <v>170367</v>
      </c>
      <c r="E12" s="117">
        <v>423</v>
      </c>
      <c r="I12" s="163"/>
      <c r="K12" s="163"/>
    </row>
    <row r="13" spans="1:11" ht="18" customHeight="1">
      <c r="A13" s="244" t="s">
        <v>9</v>
      </c>
      <c r="B13" s="113">
        <v>59002.400000000001</v>
      </c>
      <c r="C13" s="114">
        <v>42125.241999999998</v>
      </c>
      <c r="D13" s="248">
        <v>148272</v>
      </c>
      <c r="E13" s="117">
        <v>338</v>
      </c>
      <c r="I13" s="163"/>
      <c r="K13" s="163"/>
    </row>
    <row r="14" spans="1:11" ht="18" customHeight="1">
      <c r="A14" s="244" t="s">
        <v>4</v>
      </c>
      <c r="B14" s="113">
        <v>70385.2</v>
      </c>
      <c r="C14" s="114">
        <v>43790.771999999997</v>
      </c>
      <c r="D14" s="248">
        <v>176994</v>
      </c>
      <c r="E14" s="117">
        <v>425</v>
      </c>
      <c r="I14" s="163"/>
      <c r="K14" s="163"/>
    </row>
    <row r="15" spans="1:11" ht="18" customHeight="1">
      <c r="A15" s="244" t="s">
        <v>2</v>
      </c>
      <c r="B15" s="113">
        <v>123149.7</v>
      </c>
      <c r="C15" s="114">
        <v>76360.646999999997</v>
      </c>
      <c r="D15" s="248">
        <v>309821</v>
      </c>
      <c r="E15" s="117">
        <v>654</v>
      </c>
      <c r="I15" s="163"/>
      <c r="K15" s="163"/>
    </row>
    <row r="16" spans="1:11" ht="18" customHeight="1">
      <c r="A16" s="244" t="s">
        <v>6</v>
      </c>
      <c r="B16" s="113">
        <v>89109.3</v>
      </c>
      <c r="C16" s="114">
        <v>63769.978999999999</v>
      </c>
      <c r="D16" s="248">
        <v>224107</v>
      </c>
      <c r="E16" s="117">
        <v>520</v>
      </c>
      <c r="I16" s="163"/>
      <c r="K16" s="163"/>
    </row>
    <row r="17" spans="1:11" ht="18" customHeight="1">
      <c r="A17" s="244" t="s">
        <v>10</v>
      </c>
      <c r="B17" s="113">
        <v>67558.399999999994</v>
      </c>
      <c r="C17" s="114">
        <v>38063.930999999997</v>
      </c>
      <c r="D17" s="248">
        <v>169629</v>
      </c>
      <c r="E17" s="117">
        <v>318</v>
      </c>
      <c r="I17" s="163"/>
      <c r="K17" s="163"/>
    </row>
    <row r="18" spans="1:11" ht="18" customHeight="1" thickBot="1">
      <c r="A18" s="244" t="s">
        <v>13</v>
      </c>
      <c r="B18" s="113">
        <v>77209.8</v>
      </c>
      <c r="C18" s="114">
        <v>54767.296999999999</v>
      </c>
      <c r="D18" s="248">
        <v>193860</v>
      </c>
      <c r="E18" s="117">
        <v>464</v>
      </c>
      <c r="I18" s="163"/>
      <c r="K18" s="163"/>
    </row>
    <row r="19" spans="1:11" ht="18" customHeight="1" thickBot="1">
      <c r="A19" s="115" t="s">
        <v>89</v>
      </c>
      <c r="B19" s="116">
        <v>1145950.2009999999</v>
      </c>
      <c r="C19" s="249">
        <v>780702.71400000015</v>
      </c>
      <c r="D19" s="250">
        <v>2881903</v>
      </c>
      <c r="E19" s="121">
        <v>6835</v>
      </c>
      <c r="I19" s="163"/>
      <c r="K19" s="163"/>
    </row>
    <row r="20" spans="1:11">
      <c r="A20" s="162" t="s">
        <v>180</v>
      </c>
    </row>
    <row r="21" spans="1:11">
      <c r="C21" s="163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13d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U62"/>
  <sheetViews>
    <sheetView view="pageBreakPreview" zoomScale="50" zoomScaleNormal="30" zoomScaleSheetLayoutView="50" zoomScalePageLayoutView="40" workbookViewId="0"/>
  </sheetViews>
  <sheetFormatPr defaultRowHeight="15"/>
  <cols>
    <col min="1" max="2" width="23" customWidth="1"/>
    <col min="3" max="3" width="17" customWidth="1"/>
    <col min="4" max="4" width="15.42578125" customWidth="1"/>
    <col min="5" max="12" width="14.5703125" customWidth="1"/>
    <col min="13" max="14" width="14.5703125" style="2" customWidth="1"/>
    <col min="15" max="15" width="15.7109375" style="2" customWidth="1"/>
    <col min="16" max="16" width="14.5703125" style="2" customWidth="1"/>
    <col min="17" max="17" width="14.85546875" customWidth="1"/>
    <col min="18" max="18" width="14.140625" customWidth="1"/>
    <col min="19" max="19" width="13.85546875" customWidth="1"/>
    <col min="20" max="21" width="15.7109375" customWidth="1"/>
    <col min="259" max="259" width="23" customWidth="1"/>
    <col min="260" max="260" width="17" customWidth="1"/>
    <col min="261" max="270" width="14.5703125" customWidth="1"/>
    <col min="271" max="271" width="15.7109375" customWidth="1"/>
    <col min="272" max="272" width="14.5703125" customWidth="1"/>
    <col min="274" max="274" width="15.7109375" bestFit="1" customWidth="1"/>
    <col min="515" max="515" width="23" customWidth="1"/>
    <col min="516" max="516" width="17" customWidth="1"/>
    <col min="517" max="526" width="14.5703125" customWidth="1"/>
    <col min="527" max="527" width="15.7109375" customWidth="1"/>
    <col min="528" max="528" width="14.5703125" customWidth="1"/>
    <col min="530" max="530" width="15.7109375" bestFit="1" customWidth="1"/>
    <col min="771" max="771" width="23" customWidth="1"/>
    <col min="772" max="772" width="17" customWidth="1"/>
    <col min="773" max="782" width="14.5703125" customWidth="1"/>
    <col min="783" max="783" width="15.7109375" customWidth="1"/>
    <col min="784" max="784" width="14.5703125" customWidth="1"/>
    <col min="786" max="786" width="15.7109375" bestFit="1" customWidth="1"/>
    <col min="1027" max="1027" width="23" customWidth="1"/>
    <col min="1028" max="1028" width="17" customWidth="1"/>
    <col min="1029" max="1038" width="14.5703125" customWidth="1"/>
    <col min="1039" max="1039" width="15.7109375" customWidth="1"/>
    <col min="1040" max="1040" width="14.5703125" customWidth="1"/>
    <col min="1042" max="1042" width="15.7109375" bestFit="1" customWidth="1"/>
    <col min="1283" max="1283" width="23" customWidth="1"/>
    <col min="1284" max="1284" width="17" customWidth="1"/>
    <col min="1285" max="1294" width="14.5703125" customWidth="1"/>
    <col min="1295" max="1295" width="15.7109375" customWidth="1"/>
    <col min="1296" max="1296" width="14.5703125" customWidth="1"/>
    <col min="1298" max="1298" width="15.7109375" bestFit="1" customWidth="1"/>
    <col min="1539" max="1539" width="23" customWidth="1"/>
    <col min="1540" max="1540" width="17" customWidth="1"/>
    <col min="1541" max="1550" width="14.5703125" customWidth="1"/>
    <col min="1551" max="1551" width="15.7109375" customWidth="1"/>
    <col min="1552" max="1552" width="14.5703125" customWidth="1"/>
    <col min="1554" max="1554" width="15.7109375" bestFit="1" customWidth="1"/>
    <col min="1795" max="1795" width="23" customWidth="1"/>
    <col min="1796" max="1796" width="17" customWidth="1"/>
    <col min="1797" max="1806" width="14.5703125" customWidth="1"/>
    <col min="1807" max="1807" width="15.7109375" customWidth="1"/>
    <col min="1808" max="1808" width="14.5703125" customWidth="1"/>
    <col min="1810" max="1810" width="15.7109375" bestFit="1" customWidth="1"/>
    <col min="2051" max="2051" width="23" customWidth="1"/>
    <col min="2052" max="2052" width="17" customWidth="1"/>
    <col min="2053" max="2062" width="14.5703125" customWidth="1"/>
    <col min="2063" max="2063" width="15.7109375" customWidth="1"/>
    <col min="2064" max="2064" width="14.5703125" customWidth="1"/>
    <col min="2066" max="2066" width="15.7109375" bestFit="1" customWidth="1"/>
    <col min="2307" max="2307" width="23" customWidth="1"/>
    <col min="2308" max="2308" width="17" customWidth="1"/>
    <col min="2309" max="2318" width="14.5703125" customWidth="1"/>
    <col min="2319" max="2319" width="15.7109375" customWidth="1"/>
    <col min="2320" max="2320" width="14.5703125" customWidth="1"/>
    <col min="2322" max="2322" width="15.7109375" bestFit="1" customWidth="1"/>
    <col min="2563" max="2563" width="23" customWidth="1"/>
    <col min="2564" max="2564" width="17" customWidth="1"/>
    <col min="2565" max="2574" width="14.5703125" customWidth="1"/>
    <col min="2575" max="2575" width="15.7109375" customWidth="1"/>
    <col min="2576" max="2576" width="14.5703125" customWidth="1"/>
    <col min="2578" max="2578" width="15.7109375" bestFit="1" customWidth="1"/>
    <col min="2819" max="2819" width="23" customWidth="1"/>
    <col min="2820" max="2820" width="17" customWidth="1"/>
    <col min="2821" max="2830" width="14.5703125" customWidth="1"/>
    <col min="2831" max="2831" width="15.7109375" customWidth="1"/>
    <col min="2832" max="2832" width="14.5703125" customWidth="1"/>
    <col min="2834" max="2834" width="15.7109375" bestFit="1" customWidth="1"/>
    <col min="3075" max="3075" width="23" customWidth="1"/>
    <col min="3076" max="3076" width="17" customWidth="1"/>
    <col min="3077" max="3086" width="14.5703125" customWidth="1"/>
    <col min="3087" max="3087" width="15.7109375" customWidth="1"/>
    <col min="3088" max="3088" width="14.5703125" customWidth="1"/>
    <col min="3090" max="3090" width="15.7109375" bestFit="1" customWidth="1"/>
    <col min="3331" max="3331" width="23" customWidth="1"/>
    <col min="3332" max="3332" width="17" customWidth="1"/>
    <col min="3333" max="3342" width="14.5703125" customWidth="1"/>
    <col min="3343" max="3343" width="15.7109375" customWidth="1"/>
    <col min="3344" max="3344" width="14.5703125" customWidth="1"/>
    <col min="3346" max="3346" width="15.7109375" bestFit="1" customWidth="1"/>
    <col min="3587" max="3587" width="23" customWidth="1"/>
    <col min="3588" max="3588" width="17" customWidth="1"/>
    <col min="3589" max="3598" width="14.5703125" customWidth="1"/>
    <col min="3599" max="3599" width="15.7109375" customWidth="1"/>
    <col min="3600" max="3600" width="14.5703125" customWidth="1"/>
    <col min="3602" max="3602" width="15.7109375" bestFit="1" customWidth="1"/>
    <col min="3843" max="3843" width="23" customWidth="1"/>
    <col min="3844" max="3844" width="17" customWidth="1"/>
    <col min="3845" max="3854" width="14.5703125" customWidth="1"/>
    <col min="3855" max="3855" width="15.7109375" customWidth="1"/>
    <col min="3856" max="3856" width="14.5703125" customWidth="1"/>
    <col min="3858" max="3858" width="15.7109375" bestFit="1" customWidth="1"/>
    <col min="4099" max="4099" width="23" customWidth="1"/>
    <col min="4100" max="4100" width="17" customWidth="1"/>
    <col min="4101" max="4110" width="14.5703125" customWidth="1"/>
    <col min="4111" max="4111" width="15.7109375" customWidth="1"/>
    <col min="4112" max="4112" width="14.5703125" customWidth="1"/>
    <col min="4114" max="4114" width="15.7109375" bestFit="1" customWidth="1"/>
    <col min="4355" max="4355" width="23" customWidth="1"/>
    <col min="4356" max="4356" width="17" customWidth="1"/>
    <col min="4357" max="4366" width="14.5703125" customWidth="1"/>
    <col min="4367" max="4367" width="15.7109375" customWidth="1"/>
    <col min="4368" max="4368" width="14.5703125" customWidth="1"/>
    <col min="4370" max="4370" width="15.7109375" bestFit="1" customWidth="1"/>
    <col min="4611" max="4611" width="23" customWidth="1"/>
    <col min="4612" max="4612" width="17" customWidth="1"/>
    <col min="4613" max="4622" width="14.5703125" customWidth="1"/>
    <col min="4623" max="4623" width="15.7109375" customWidth="1"/>
    <col min="4624" max="4624" width="14.5703125" customWidth="1"/>
    <col min="4626" max="4626" width="15.7109375" bestFit="1" customWidth="1"/>
    <col min="4867" max="4867" width="23" customWidth="1"/>
    <col min="4868" max="4868" width="17" customWidth="1"/>
    <col min="4869" max="4878" width="14.5703125" customWidth="1"/>
    <col min="4879" max="4879" width="15.7109375" customWidth="1"/>
    <col min="4880" max="4880" width="14.5703125" customWidth="1"/>
    <col min="4882" max="4882" width="15.7109375" bestFit="1" customWidth="1"/>
    <col min="5123" max="5123" width="23" customWidth="1"/>
    <col min="5124" max="5124" width="17" customWidth="1"/>
    <col min="5125" max="5134" width="14.5703125" customWidth="1"/>
    <col min="5135" max="5135" width="15.7109375" customWidth="1"/>
    <col min="5136" max="5136" width="14.5703125" customWidth="1"/>
    <col min="5138" max="5138" width="15.7109375" bestFit="1" customWidth="1"/>
    <col min="5379" max="5379" width="23" customWidth="1"/>
    <col min="5380" max="5380" width="17" customWidth="1"/>
    <col min="5381" max="5390" width="14.5703125" customWidth="1"/>
    <col min="5391" max="5391" width="15.7109375" customWidth="1"/>
    <col min="5392" max="5392" width="14.5703125" customWidth="1"/>
    <col min="5394" max="5394" width="15.7109375" bestFit="1" customWidth="1"/>
    <col min="5635" max="5635" width="23" customWidth="1"/>
    <col min="5636" max="5636" width="17" customWidth="1"/>
    <col min="5637" max="5646" width="14.5703125" customWidth="1"/>
    <col min="5647" max="5647" width="15.7109375" customWidth="1"/>
    <col min="5648" max="5648" width="14.5703125" customWidth="1"/>
    <col min="5650" max="5650" width="15.7109375" bestFit="1" customWidth="1"/>
    <col min="5891" max="5891" width="23" customWidth="1"/>
    <col min="5892" max="5892" width="17" customWidth="1"/>
    <col min="5893" max="5902" width="14.5703125" customWidth="1"/>
    <col min="5903" max="5903" width="15.7109375" customWidth="1"/>
    <col min="5904" max="5904" width="14.5703125" customWidth="1"/>
    <col min="5906" max="5906" width="15.7109375" bestFit="1" customWidth="1"/>
    <col min="6147" max="6147" width="23" customWidth="1"/>
    <col min="6148" max="6148" width="17" customWidth="1"/>
    <col min="6149" max="6158" width="14.5703125" customWidth="1"/>
    <col min="6159" max="6159" width="15.7109375" customWidth="1"/>
    <col min="6160" max="6160" width="14.5703125" customWidth="1"/>
    <col min="6162" max="6162" width="15.7109375" bestFit="1" customWidth="1"/>
    <col min="6403" max="6403" width="23" customWidth="1"/>
    <col min="6404" max="6404" width="17" customWidth="1"/>
    <col min="6405" max="6414" width="14.5703125" customWidth="1"/>
    <col min="6415" max="6415" width="15.7109375" customWidth="1"/>
    <col min="6416" max="6416" width="14.5703125" customWidth="1"/>
    <col min="6418" max="6418" width="15.7109375" bestFit="1" customWidth="1"/>
    <col min="6659" max="6659" width="23" customWidth="1"/>
    <col min="6660" max="6660" width="17" customWidth="1"/>
    <col min="6661" max="6670" width="14.5703125" customWidth="1"/>
    <col min="6671" max="6671" width="15.7109375" customWidth="1"/>
    <col min="6672" max="6672" width="14.5703125" customWidth="1"/>
    <col min="6674" max="6674" width="15.7109375" bestFit="1" customWidth="1"/>
    <col min="6915" max="6915" width="23" customWidth="1"/>
    <col min="6916" max="6916" width="17" customWidth="1"/>
    <col min="6917" max="6926" width="14.5703125" customWidth="1"/>
    <col min="6927" max="6927" width="15.7109375" customWidth="1"/>
    <col min="6928" max="6928" width="14.5703125" customWidth="1"/>
    <col min="6930" max="6930" width="15.7109375" bestFit="1" customWidth="1"/>
    <col min="7171" max="7171" width="23" customWidth="1"/>
    <col min="7172" max="7172" width="17" customWidth="1"/>
    <col min="7173" max="7182" width="14.5703125" customWidth="1"/>
    <col min="7183" max="7183" width="15.7109375" customWidth="1"/>
    <col min="7184" max="7184" width="14.5703125" customWidth="1"/>
    <col min="7186" max="7186" width="15.7109375" bestFit="1" customWidth="1"/>
    <col min="7427" max="7427" width="23" customWidth="1"/>
    <col min="7428" max="7428" width="17" customWidth="1"/>
    <col min="7429" max="7438" width="14.5703125" customWidth="1"/>
    <col min="7439" max="7439" width="15.7109375" customWidth="1"/>
    <col min="7440" max="7440" width="14.5703125" customWidth="1"/>
    <col min="7442" max="7442" width="15.7109375" bestFit="1" customWidth="1"/>
    <col min="7683" max="7683" width="23" customWidth="1"/>
    <col min="7684" max="7684" width="17" customWidth="1"/>
    <col min="7685" max="7694" width="14.5703125" customWidth="1"/>
    <col min="7695" max="7695" width="15.7109375" customWidth="1"/>
    <col min="7696" max="7696" width="14.5703125" customWidth="1"/>
    <col min="7698" max="7698" width="15.7109375" bestFit="1" customWidth="1"/>
    <col min="7939" max="7939" width="23" customWidth="1"/>
    <col min="7940" max="7940" width="17" customWidth="1"/>
    <col min="7941" max="7950" width="14.5703125" customWidth="1"/>
    <col min="7951" max="7951" width="15.7109375" customWidth="1"/>
    <col min="7952" max="7952" width="14.5703125" customWidth="1"/>
    <col min="7954" max="7954" width="15.7109375" bestFit="1" customWidth="1"/>
    <col min="8195" max="8195" width="23" customWidth="1"/>
    <col min="8196" max="8196" width="17" customWidth="1"/>
    <col min="8197" max="8206" width="14.5703125" customWidth="1"/>
    <col min="8207" max="8207" width="15.7109375" customWidth="1"/>
    <col min="8208" max="8208" width="14.5703125" customWidth="1"/>
    <col min="8210" max="8210" width="15.7109375" bestFit="1" customWidth="1"/>
    <col min="8451" max="8451" width="23" customWidth="1"/>
    <col min="8452" max="8452" width="17" customWidth="1"/>
    <col min="8453" max="8462" width="14.5703125" customWidth="1"/>
    <col min="8463" max="8463" width="15.7109375" customWidth="1"/>
    <col min="8464" max="8464" width="14.5703125" customWidth="1"/>
    <col min="8466" max="8466" width="15.7109375" bestFit="1" customWidth="1"/>
    <col min="8707" max="8707" width="23" customWidth="1"/>
    <col min="8708" max="8708" width="17" customWidth="1"/>
    <col min="8709" max="8718" width="14.5703125" customWidth="1"/>
    <col min="8719" max="8719" width="15.7109375" customWidth="1"/>
    <col min="8720" max="8720" width="14.5703125" customWidth="1"/>
    <col min="8722" max="8722" width="15.7109375" bestFit="1" customWidth="1"/>
    <col min="8963" max="8963" width="23" customWidth="1"/>
    <col min="8964" max="8964" width="17" customWidth="1"/>
    <col min="8965" max="8974" width="14.5703125" customWidth="1"/>
    <col min="8975" max="8975" width="15.7109375" customWidth="1"/>
    <col min="8976" max="8976" width="14.5703125" customWidth="1"/>
    <col min="8978" max="8978" width="15.7109375" bestFit="1" customWidth="1"/>
    <col min="9219" max="9219" width="23" customWidth="1"/>
    <col min="9220" max="9220" width="17" customWidth="1"/>
    <col min="9221" max="9230" width="14.5703125" customWidth="1"/>
    <col min="9231" max="9231" width="15.7109375" customWidth="1"/>
    <col min="9232" max="9232" width="14.5703125" customWidth="1"/>
    <col min="9234" max="9234" width="15.7109375" bestFit="1" customWidth="1"/>
    <col min="9475" max="9475" width="23" customWidth="1"/>
    <col min="9476" max="9476" width="17" customWidth="1"/>
    <col min="9477" max="9486" width="14.5703125" customWidth="1"/>
    <col min="9487" max="9487" width="15.7109375" customWidth="1"/>
    <col min="9488" max="9488" width="14.5703125" customWidth="1"/>
    <col min="9490" max="9490" width="15.7109375" bestFit="1" customWidth="1"/>
    <col min="9731" max="9731" width="23" customWidth="1"/>
    <col min="9732" max="9732" width="17" customWidth="1"/>
    <col min="9733" max="9742" width="14.5703125" customWidth="1"/>
    <col min="9743" max="9743" width="15.7109375" customWidth="1"/>
    <col min="9744" max="9744" width="14.5703125" customWidth="1"/>
    <col min="9746" max="9746" width="15.7109375" bestFit="1" customWidth="1"/>
    <col min="9987" max="9987" width="23" customWidth="1"/>
    <col min="9988" max="9988" width="17" customWidth="1"/>
    <col min="9989" max="9998" width="14.5703125" customWidth="1"/>
    <col min="9999" max="9999" width="15.7109375" customWidth="1"/>
    <col min="10000" max="10000" width="14.5703125" customWidth="1"/>
    <col min="10002" max="10002" width="15.7109375" bestFit="1" customWidth="1"/>
    <col min="10243" max="10243" width="23" customWidth="1"/>
    <col min="10244" max="10244" width="17" customWidth="1"/>
    <col min="10245" max="10254" width="14.5703125" customWidth="1"/>
    <col min="10255" max="10255" width="15.7109375" customWidth="1"/>
    <col min="10256" max="10256" width="14.5703125" customWidth="1"/>
    <col min="10258" max="10258" width="15.7109375" bestFit="1" customWidth="1"/>
    <col min="10499" max="10499" width="23" customWidth="1"/>
    <col min="10500" max="10500" width="17" customWidth="1"/>
    <col min="10501" max="10510" width="14.5703125" customWidth="1"/>
    <col min="10511" max="10511" width="15.7109375" customWidth="1"/>
    <col min="10512" max="10512" width="14.5703125" customWidth="1"/>
    <col min="10514" max="10514" width="15.7109375" bestFit="1" customWidth="1"/>
    <col min="10755" max="10755" width="23" customWidth="1"/>
    <col min="10756" max="10756" width="17" customWidth="1"/>
    <col min="10757" max="10766" width="14.5703125" customWidth="1"/>
    <col min="10767" max="10767" width="15.7109375" customWidth="1"/>
    <col min="10768" max="10768" width="14.5703125" customWidth="1"/>
    <col min="10770" max="10770" width="15.7109375" bestFit="1" customWidth="1"/>
    <col min="11011" max="11011" width="23" customWidth="1"/>
    <col min="11012" max="11012" width="17" customWidth="1"/>
    <col min="11013" max="11022" width="14.5703125" customWidth="1"/>
    <col min="11023" max="11023" width="15.7109375" customWidth="1"/>
    <col min="11024" max="11024" width="14.5703125" customWidth="1"/>
    <col min="11026" max="11026" width="15.7109375" bestFit="1" customWidth="1"/>
    <col min="11267" max="11267" width="23" customWidth="1"/>
    <col min="11268" max="11268" width="17" customWidth="1"/>
    <col min="11269" max="11278" width="14.5703125" customWidth="1"/>
    <col min="11279" max="11279" width="15.7109375" customWidth="1"/>
    <col min="11280" max="11280" width="14.5703125" customWidth="1"/>
    <col min="11282" max="11282" width="15.7109375" bestFit="1" customWidth="1"/>
    <col min="11523" max="11523" width="23" customWidth="1"/>
    <col min="11524" max="11524" width="17" customWidth="1"/>
    <col min="11525" max="11534" width="14.5703125" customWidth="1"/>
    <col min="11535" max="11535" width="15.7109375" customWidth="1"/>
    <col min="11536" max="11536" width="14.5703125" customWidth="1"/>
    <col min="11538" max="11538" width="15.7109375" bestFit="1" customWidth="1"/>
    <col min="11779" max="11779" width="23" customWidth="1"/>
    <col min="11780" max="11780" width="17" customWidth="1"/>
    <col min="11781" max="11790" width="14.5703125" customWidth="1"/>
    <col min="11791" max="11791" width="15.7109375" customWidth="1"/>
    <col min="11792" max="11792" width="14.5703125" customWidth="1"/>
    <col min="11794" max="11794" width="15.7109375" bestFit="1" customWidth="1"/>
    <col min="12035" max="12035" width="23" customWidth="1"/>
    <col min="12036" max="12036" width="17" customWidth="1"/>
    <col min="12037" max="12046" width="14.5703125" customWidth="1"/>
    <col min="12047" max="12047" width="15.7109375" customWidth="1"/>
    <col min="12048" max="12048" width="14.5703125" customWidth="1"/>
    <col min="12050" max="12050" width="15.7109375" bestFit="1" customWidth="1"/>
    <col min="12291" max="12291" width="23" customWidth="1"/>
    <col min="12292" max="12292" width="17" customWidth="1"/>
    <col min="12293" max="12302" width="14.5703125" customWidth="1"/>
    <col min="12303" max="12303" width="15.7109375" customWidth="1"/>
    <col min="12304" max="12304" width="14.5703125" customWidth="1"/>
    <col min="12306" max="12306" width="15.7109375" bestFit="1" customWidth="1"/>
    <col min="12547" max="12547" width="23" customWidth="1"/>
    <col min="12548" max="12548" width="17" customWidth="1"/>
    <col min="12549" max="12558" width="14.5703125" customWidth="1"/>
    <col min="12559" max="12559" width="15.7109375" customWidth="1"/>
    <col min="12560" max="12560" width="14.5703125" customWidth="1"/>
    <col min="12562" max="12562" width="15.7109375" bestFit="1" customWidth="1"/>
    <col min="12803" max="12803" width="23" customWidth="1"/>
    <col min="12804" max="12804" width="17" customWidth="1"/>
    <col min="12805" max="12814" width="14.5703125" customWidth="1"/>
    <col min="12815" max="12815" width="15.7109375" customWidth="1"/>
    <col min="12816" max="12816" width="14.5703125" customWidth="1"/>
    <col min="12818" max="12818" width="15.7109375" bestFit="1" customWidth="1"/>
    <col min="13059" max="13059" width="23" customWidth="1"/>
    <col min="13060" max="13060" width="17" customWidth="1"/>
    <col min="13061" max="13070" width="14.5703125" customWidth="1"/>
    <col min="13071" max="13071" width="15.7109375" customWidth="1"/>
    <col min="13072" max="13072" width="14.5703125" customWidth="1"/>
    <col min="13074" max="13074" width="15.7109375" bestFit="1" customWidth="1"/>
    <col min="13315" max="13315" width="23" customWidth="1"/>
    <col min="13316" max="13316" width="17" customWidth="1"/>
    <col min="13317" max="13326" width="14.5703125" customWidth="1"/>
    <col min="13327" max="13327" width="15.7109375" customWidth="1"/>
    <col min="13328" max="13328" width="14.5703125" customWidth="1"/>
    <col min="13330" max="13330" width="15.7109375" bestFit="1" customWidth="1"/>
    <col min="13571" max="13571" width="23" customWidth="1"/>
    <col min="13572" max="13572" width="17" customWidth="1"/>
    <col min="13573" max="13582" width="14.5703125" customWidth="1"/>
    <col min="13583" max="13583" width="15.7109375" customWidth="1"/>
    <col min="13584" max="13584" width="14.5703125" customWidth="1"/>
    <col min="13586" max="13586" width="15.7109375" bestFit="1" customWidth="1"/>
    <col min="13827" max="13827" width="23" customWidth="1"/>
    <col min="13828" max="13828" width="17" customWidth="1"/>
    <col min="13829" max="13838" width="14.5703125" customWidth="1"/>
    <col min="13839" max="13839" width="15.7109375" customWidth="1"/>
    <col min="13840" max="13840" width="14.5703125" customWidth="1"/>
    <col min="13842" max="13842" width="15.7109375" bestFit="1" customWidth="1"/>
    <col min="14083" max="14083" width="23" customWidth="1"/>
    <col min="14084" max="14084" width="17" customWidth="1"/>
    <col min="14085" max="14094" width="14.5703125" customWidth="1"/>
    <col min="14095" max="14095" width="15.7109375" customWidth="1"/>
    <col min="14096" max="14096" width="14.5703125" customWidth="1"/>
    <col min="14098" max="14098" width="15.7109375" bestFit="1" customWidth="1"/>
    <col min="14339" max="14339" width="23" customWidth="1"/>
    <col min="14340" max="14340" width="17" customWidth="1"/>
    <col min="14341" max="14350" width="14.5703125" customWidth="1"/>
    <col min="14351" max="14351" width="15.7109375" customWidth="1"/>
    <col min="14352" max="14352" width="14.5703125" customWidth="1"/>
    <col min="14354" max="14354" width="15.7109375" bestFit="1" customWidth="1"/>
    <col min="14595" max="14595" width="23" customWidth="1"/>
    <col min="14596" max="14596" width="17" customWidth="1"/>
    <col min="14597" max="14606" width="14.5703125" customWidth="1"/>
    <col min="14607" max="14607" width="15.7109375" customWidth="1"/>
    <col min="14608" max="14608" width="14.5703125" customWidth="1"/>
    <col min="14610" max="14610" width="15.7109375" bestFit="1" customWidth="1"/>
    <col min="14851" max="14851" width="23" customWidth="1"/>
    <col min="14852" max="14852" width="17" customWidth="1"/>
    <col min="14853" max="14862" width="14.5703125" customWidth="1"/>
    <col min="14863" max="14863" width="15.7109375" customWidth="1"/>
    <col min="14864" max="14864" width="14.5703125" customWidth="1"/>
    <col min="14866" max="14866" width="15.7109375" bestFit="1" customWidth="1"/>
    <col min="15107" max="15107" width="23" customWidth="1"/>
    <col min="15108" max="15108" width="17" customWidth="1"/>
    <col min="15109" max="15118" width="14.5703125" customWidth="1"/>
    <col min="15119" max="15119" width="15.7109375" customWidth="1"/>
    <col min="15120" max="15120" width="14.5703125" customWidth="1"/>
    <col min="15122" max="15122" width="15.7109375" bestFit="1" customWidth="1"/>
    <col min="15363" max="15363" width="23" customWidth="1"/>
    <col min="15364" max="15364" width="17" customWidth="1"/>
    <col min="15365" max="15374" width="14.5703125" customWidth="1"/>
    <col min="15375" max="15375" width="15.7109375" customWidth="1"/>
    <col min="15376" max="15376" width="14.5703125" customWidth="1"/>
    <col min="15378" max="15378" width="15.7109375" bestFit="1" customWidth="1"/>
    <col min="15619" max="15619" width="23" customWidth="1"/>
    <col min="15620" max="15620" width="17" customWidth="1"/>
    <col min="15621" max="15630" width="14.5703125" customWidth="1"/>
    <col min="15631" max="15631" width="15.7109375" customWidth="1"/>
    <col min="15632" max="15632" width="14.5703125" customWidth="1"/>
    <col min="15634" max="15634" width="15.7109375" bestFit="1" customWidth="1"/>
    <col min="15875" max="15875" width="23" customWidth="1"/>
    <col min="15876" max="15876" width="17" customWidth="1"/>
    <col min="15877" max="15886" width="14.5703125" customWidth="1"/>
    <col min="15887" max="15887" width="15.7109375" customWidth="1"/>
    <col min="15888" max="15888" width="14.5703125" customWidth="1"/>
    <col min="15890" max="15890" width="15.7109375" bestFit="1" customWidth="1"/>
    <col min="16131" max="16131" width="23" customWidth="1"/>
    <col min="16132" max="16132" width="17" customWidth="1"/>
    <col min="16133" max="16142" width="14.5703125" customWidth="1"/>
    <col min="16143" max="16143" width="15.7109375" customWidth="1"/>
    <col min="16144" max="16144" width="14.5703125" customWidth="1"/>
    <col min="16146" max="16146" width="15.7109375" bestFit="1" customWidth="1"/>
  </cols>
  <sheetData>
    <row r="2" spans="1:21" ht="15.75">
      <c r="C2" s="371" t="s">
        <v>339</v>
      </c>
    </row>
    <row r="3" spans="1:21" ht="15.75" thickBot="1"/>
    <row r="4" spans="1:21" ht="15.75" thickBot="1">
      <c r="A4" s="372" t="s">
        <v>491</v>
      </c>
      <c r="B4" s="373" t="s">
        <v>340</v>
      </c>
      <c r="C4" s="374" t="s">
        <v>341</v>
      </c>
      <c r="D4" s="375" t="s">
        <v>342</v>
      </c>
      <c r="E4" s="374" t="s">
        <v>343</v>
      </c>
      <c r="F4" s="375" t="s">
        <v>344</v>
      </c>
      <c r="G4" s="374" t="s">
        <v>345</v>
      </c>
      <c r="H4" s="376" t="s">
        <v>346</v>
      </c>
      <c r="I4" s="375" t="s">
        <v>347</v>
      </c>
      <c r="J4" s="375" t="s">
        <v>348</v>
      </c>
      <c r="K4" s="375" t="s">
        <v>349</v>
      </c>
      <c r="L4" s="375" t="s">
        <v>350</v>
      </c>
      <c r="M4" s="375" t="s">
        <v>351</v>
      </c>
      <c r="N4" s="375" t="s">
        <v>352</v>
      </c>
      <c r="O4" s="375" t="s">
        <v>353</v>
      </c>
      <c r="P4" s="375" t="s">
        <v>354</v>
      </c>
      <c r="Q4" s="375" t="s">
        <v>355</v>
      </c>
      <c r="R4" s="377" t="s">
        <v>356</v>
      </c>
      <c r="S4" s="377" t="s">
        <v>357</v>
      </c>
      <c r="T4" s="375" t="s">
        <v>357</v>
      </c>
      <c r="U4" s="375" t="s">
        <v>492</v>
      </c>
    </row>
    <row r="5" spans="1:21" ht="15.75" thickBot="1">
      <c r="A5" s="166"/>
      <c r="B5" s="167"/>
      <c r="C5" s="168"/>
      <c r="D5" s="169"/>
      <c r="E5" s="170"/>
      <c r="F5" s="169"/>
      <c r="G5" s="170"/>
      <c r="H5" s="169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</row>
    <row r="6" spans="1:21">
      <c r="A6" s="378" t="s">
        <v>26</v>
      </c>
      <c r="B6" s="379">
        <v>8136</v>
      </c>
      <c r="C6" s="380">
        <v>8136</v>
      </c>
      <c r="D6" s="381">
        <v>7136</v>
      </c>
      <c r="E6" s="381">
        <v>6951</v>
      </c>
      <c r="F6" s="381">
        <v>6237</v>
      </c>
      <c r="G6" s="381">
        <v>8190</v>
      </c>
      <c r="H6" s="382">
        <v>8329</v>
      </c>
      <c r="I6" s="381">
        <v>8382</v>
      </c>
      <c r="J6" s="381">
        <v>8472</v>
      </c>
      <c r="K6" s="381">
        <v>8532</v>
      </c>
      <c r="L6" s="381">
        <v>8676</v>
      </c>
      <c r="M6" s="381">
        <v>8692</v>
      </c>
      <c r="N6" s="381">
        <v>9011</v>
      </c>
      <c r="O6" s="381">
        <v>9020</v>
      </c>
      <c r="P6" s="381">
        <v>9407</v>
      </c>
      <c r="Q6" s="381">
        <v>10007</v>
      </c>
      <c r="R6" s="381">
        <v>9937</v>
      </c>
      <c r="S6" s="381">
        <v>9927</v>
      </c>
      <c r="T6" s="381">
        <v>10227</v>
      </c>
      <c r="U6" s="381">
        <v>10408</v>
      </c>
    </row>
    <row r="7" spans="1:21" ht="15.75" thickBot="1">
      <c r="A7" s="383" t="s">
        <v>358</v>
      </c>
      <c r="B7" s="384"/>
      <c r="C7" s="385"/>
      <c r="D7" s="386"/>
      <c r="E7" s="386"/>
      <c r="F7" s="386"/>
      <c r="G7" s="386"/>
      <c r="H7" s="387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</row>
    <row r="8" spans="1:21" ht="15.75" thickBot="1">
      <c r="A8" s="388" t="s">
        <v>359</v>
      </c>
      <c r="B8" s="389"/>
      <c r="C8" s="390" t="s">
        <v>27</v>
      </c>
      <c r="D8" s="391"/>
      <c r="E8" s="392"/>
      <c r="F8" s="391"/>
      <c r="G8" s="392"/>
      <c r="H8" s="391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</row>
    <row r="9" spans="1:21" ht="26.25">
      <c r="A9" s="393"/>
      <c r="B9" s="394" t="s">
        <v>360</v>
      </c>
      <c r="C9" s="395"/>
      <c r="D9" s="633" t="s">
        <v>493</v>
      </c>
      <c r="E9" s="639" t="s">
        <v>494</v>
      </c>
      <c r="F9" s="633" t="s">
        <v>495</v>
      </c>
      <c r="G9" s="639" t="s">
        <v>496</v>
      </c>
      <c r="H9" s="633" t="s">
        <v>361</v>
      </c>
      <c r="I9" s="633" t="s">
        <v>362</v>
      </c>
      <c r="J9" s="633" t="s">
        <v>28</v>
      </c>
      <c r="K9" s="633" t="s">
        <v>363</v>
      </c>
      <c r="L9" s="633" t="s">
        <v>364</v>
      </c>
      <c r="M9" s="633" t="s">
        <v>365</v>
      </c>
      <c r="N9" s="633" t="s">
        <v>366</v>
      </c>
      <c r="O9" s="633" t="s">
        <v>367</v>
      </c>
      <c r="P9" s="633" t="s">
        <v>368</v>
      </c>
      <c r="Q9" s="633" t="s">
        <v>369</v>
      </c>
      <c r="R9" s="633" t="s">
        <v>370</v>
      </c>
      <c r="S9" s="633" t="s">
        <v>371</v>
      </c>
      <c r="T9" s="633" t="s">
        <v>372</v>
      </c>
      <c r="U9" s="633" t="s">
        <v>497</v>
      </c>
    </row>
    <row r="10" spans="1:21" ht="26.25">
      <c r="A10" s="396" t="s">
        <v>373</v>
      </c>
      <c r="B10" s="396"/>
      <c r="C10" s="397"/>
      <c r="D10" s="634"/>
      <c r="E10" s="640"/>
      <c r="F10" s="634"/>
      <c r="G10" s="640"/>
      <c r="H10" s="634"/>
      <c r="I10" s="634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</row>
    <row r="11" spans="1:21">
      <c r="A11" s="398"/>
      <c r="B11" s="398"/>
      <c r="C11" s="397"/>
      <c r="D11" s="634"/>
      <c r="E11" s="640"/>
      <c r="F11" s="634"/>
      <c r="G11" s="640"/>
      <c r="H11" s="634"/>
      <c r="I11" s="634"/>
      <c r="J11" s="634"/>
      <c r="K11" s="634"/>
      <c r="L11" s="634"/>
      <c r="M11" s="634"/>
      <c r="N11" s="634"/>
      <c r="O11" s="634"/>
      <c r="P11" s="634"/>
      <c r="Q11" s="634"/>
      <c r="R11" s="634"/>
      <c r="S11" s="634"/>
      <c r="T11" s="634"/>
      <c r="U11" s="634"/>
    </row>
    <row r="12" spans="1:21">
      <c r="A12" s="399"/>
      <c r="B12" s="399"/>
      <c r="C12" s="397"/>
      <c r="D12" s="634"/>
      <c r="E12" s="640"/>
      <c r="F12" s="634"/>
      <c r="G12" s="640"/>
      <c r="H12" s="634"/>
      <c r="I12" s="634"/>
      <c r="J12" s="634"/>
      <c r="K12" s="634"/>
      <c r="L12" s="634"/>
      <c r="M12" s="634"/>
      <c r="N12" s="634"/>
      <c r="O12" s="634"/>
      <c r="P12" s="634"/>
      <c r="Q12" s="634"/>
      <c r="R12" s="634"/>
      <c r="S12" s="634"/>
      <c r="T12" s="634"/>
      <c r="U12" s="634"/>
    </row>
    <row r="13" spans="1:21">
      <c r="A13" s="399"/>
      <c r="B13" s="399"/>
      <c r="C13" s="397"/>
      <c r="D13" s="634"/>
      <c r="E13" s="640"/>
      <c r="F13" s="634"/>
      <c r="G13" s="640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</row>
    <row r="14" spans="1:21">
      <c r="A14" s="398"/>
      <c r="B14" s="398"/>
      <c r="C14" s="397"/>
      <c r="D14" s="634"/>
      <c r="E14" s="640"/>
      <c r="F14" s="634"/>
      <c r="G14" s="640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</row>
    <row r="15" spans="1:21">
      <c r="A15" s="398"/>
      <c r="B15" s="398"/>
      <c r="C15" s="397"/>
      <c r="D15" s="634"/>
      <c r="E15" s="640"/>
      <c r="F15" s="634"/>
      <c r="G15" s="640"/>
      <c r="H15" s="634"/>
      <c r="I15" s="634"/>
      <c r="J15" s="634"/>
      <c r="K15" s="634"/>
      <c r="L15" s="634"/>
      <c r="M15" s="634"/>
      <c r="N15" s="634"/>
      <c r="O15" s="634"/>
      <c r="P15" s="634"/>
      <c r="Q15" s="634"/>
      <c r="R15" s="634"/>
      <c r="S15" s="634"/>
      <c r="T15" s="634"/>
      <c r="U15" s="634"/>
    </row>
    <row r="16" spans="1:21">
      <c r="A16" s="399"/>
      <c r="B16" s="399"/>
      <c r="C16" s="397"/>
      <c r="D16" s="634"/>
      <c r="E16" s="640"/>
      <c r="F16" s="634"/>
      <c r="G16" s="640"/>
      <c r="H16" s="634"/>
      <c r="I16" s="634"/>
      <c r="J16" s="634"/>
      <c r="K16" s="634"/>
      <c r="L16" s="634"/>
      <c r="M16" s="634"/>
      <c r="N16" s="634"/>
      <c r="O16" s="634"/>
      <c r="P16" s="634"/>
      <c r="Q16" s="634"/>
      <c r="R16" s="634"/>
      <c r="S16" s="634"/>
      <c r="T16" s="634"/>
      <c r="U16" s="634"/>
    </row>
    <row r="17" spans="1:21">
      <c r="A17" s="399"/>
      <c r="B17" s="399"/>
      <c r="C17" s="400"/>
      <c r="D17" s="634"/>
      <c r="E17" s="640"/>
      <c r="F17" s="634"/>
      <c r="G17" s="640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</row>
    <row r="18" spans="1:21">
      <c r="A18" s="401"/>
      <c r="B18" s="401"/>
      <c r="C18" s="402"/>
      <c r="D18" s="634"/>
      <c r="E18" s="640"/>
      <c r="F18" s="634"/>
      <c r="G18" s="640"/>
      <c r="H18" s="634"/>
      <c r="I18" s="634"/>
      <c r="J18" s="634"/>
      <c r="K18" s="634"/>
      <c r="L18" s="634"/>
      <c r="M18" s="634"/>
      <c r="N18" s="634"/>
      <c r="O18" s="634"/>
      <c r="P18" s="634"/>
      <c r="Q18" s="634"/>
      <c r="R18" s="634"/>
      <c r="S18" s="634"/>
      <c r="T18" s="634"/>
      <c r="U18" s="634"/>
    </row>
    <row r="19" spans="1:21" ht="15.75" thickBot="1">
      <c r="A19" s="399"/>
      <c r="B19" s="399"/>
      <c r="C19" s="402"/>
      <c r="D19" s="634"/>
      <c r="E19" s="640"/>
      <c r="F19" s="634"/>
      <c r="G19" s="640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</row>
    <row r="20" spans="1:21" ht="15.75" hidden="1" thickBot="1">
      <c r="A20" s="399"/>
      <c r="B20" s="399"/>
      <c r="C20" s="402"/>
      <c r="D20" s="634"/>
      <c r="E20" s="640"/>
      <c r="F20" s="634"/>
      <c r="G20" s="640"/>
      <c r="H20" s="634"/>
      <c r="I20" s="634"/>
      <c r="J20" s="403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</row>
    <row r="21" spans="1:21" ht="15.75" hidden="1" thickBot="1">
      <c r="A21" s="399"/>
      <c r="B21" s="399"/>
      <c r="C21" s="402"/>
      <c r="D21" s="634"/>
      <c r="E21" s="640"/>
      <c r="F21" s="634"/>
      <c r="G21" s="640"/>
      <c r="H21" s="634"/>
      <c r="I21" s="634"/>
      <c r="J21" s="403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</row>
    <row r="22" spans="1:21" ht="15.75" hidden="1" thickBot="1">
      <c r="A22" s="404"/>
      <c r="B22" s="404"/>
      <c r="C22" s="405"/>
      <c r="D22" s="635"/>
      <c r="E22" s="641"/>
      <c r="F22" s="635"/>
      <c r="G22" s="641"/>
      <c r="H22" s="635"/>
      <c r="I22" s="635"/>
      <c r="J22" s="406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</row>
    <row r="23" spans="1:21" ht="15.75" thickBot="1">
      <c r="A23" s="407" t="s">
        <v>374</v>
      </c>
      <c r="B23" s="171"/>
      <c r="C23" s="636" t="s">
        <v>498</v>
      </c>
      <c r="D23" s="637"/>
      <c r="E23" s="637"/>
      <c r="F23" s="637"/>
      <c r="G23" s="637"/>
      <c r="H23" s="637"/>
      <c r="I23" s="637"/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8"/>
    </row>
    <row r="24" spans="1:21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1">
      <c r="L27" s="4"/>
      <c r="M27" s="4"/>
      <c r="N27" s="4"/>
      <c r="O27" s="4"/>
      <c r="P27" s="4"/>
    </row>
    <row r="28" spans="1:21">
      <c r="L28" s="4"/>
      <c r="M28" s="4"/>
      <c r="N28" s="4"/>
      <c r="O28" s="6"/>
      <c r="P28" s="4"/>
    </row>
    <row r="29" spans="1:21">
      <c r="L29" s="4"/>
      <c r="M29" s="4"/>
      <c r="N29" s="4"/>
      <c r="O29" s="4"/>
      <c r="P29" s="4"/>
    </row>
    <row r="30" spans="1:21">
      <c r="L30" s="4"/>
      <c r="M30" s="4"/>
      <c r="N30" s="4"/>
      <c r="O30" s="6"/>
      <c r="P30" s="4"/>
    </row>
    <row r="36" spans="1:20">
      <c r="L36" t="s">
        <v>29</v>
      </c>
    </row>
    <row r="45" spans="1:20" ht="15.75" thickBot="1"/>
    <row r="46" spans="1:20" ht="15.75" thickBot="1">
      <c r="A46" s="408"/>
      <c r="B46" s="409" t="s">
        <v>30</v>
      </c>
      <c r="C46" s="409" t="s">
        <v>31</v>
      </c>
      <c r="D46" s="409" t="s">
        <v>32</v>
      </c>
      <c r="E46" s="409" t="s">
        <v>375</v>
      </c>
      <c r="F46" s="409" t="s">
        <v>33</v>
      </c>
      <c r="G46" s="409" t="s">
        <v>34</v>
      </c>
      <c r="H46" s="409" t="s">
        <v>35</v>
      </c>
      <c r="I46" s="409" t="s">
        <v>36</v>
      </c>
      <c r="J46" s="409" t="s">
        <v>37</v>
      </c>
      <c r="K46" s="409" t="s">
        <v>38</v>
      </c>
      <c r="L46" s="409" t="s">
        <v>39</v>
      </c>
      <c r="M46" s="409" t="s">
        <v>376</v>
      </c>
      <c r="N46" s="409" t="s">
        <v>40</v>
      </c>
      <c r="O46" s="409" t="s">
        <v>41</v>
      </c>
      <c r="P46" s="409" t="s">
        <v>377</v>
      </c>
      <c r="Q46" s="409" t="s">
        <v>378</v>
      </c>
      <c r="R46" s="409" t="s">
        <v>379</v>
      </c>
      <c r="S46" s="409" t="s">
        <v>379</v>
      </c>
      <c r="T46" s="409" t="s">
        <v>499</v>
      </c>
    </row>
    <row r="47" spans="1:20" ht="15.75" thickBot="1">
      <c r="A47" s="408" t="s">
        <v>380</v>
      </c>
      <c r="B47" s="410">
        <v>8136</v>
      </c>
      <c r="C47" s="410">
        <v>7136</v>
      </c>
      <c r="D47" s="410">
        <v>6951</v>
      </c>
      <c r="E47" s="410">
        <v>6237</v>
      </c>
      <c r="F47" s="410">
        <v>8190</v>
      </c>
      <c r="G47" s="410">
        <v>8329</v>
      </c>
      <c r="H47" s="410">
        <v>8382</v>
      </c>
      <c r="I47" s="410">
        <v>8472</v>
      </c>
      <c r="J47" s="410">
        <v>8532</v>
      </c>
      <c r="K47" s="410">
        <v>8676</v>
      </c>
      <c r="L47" s="410">
        <v>8692</v>
      </c>
      <c r="M47" s="410">
        <v>9011</v>
      </c>
      <c r="N47" s="410">
        <v>9020</v>
      </c>
      <c r="O47" s="410">
        <v>9407</v>
      </c>
      <c r="P47" s="410">
        <v>10007</v>
      </c>
      <c r="Q47" s="410">
        <v>9937</v>
      </c>
      <c r="R47" s="410">
        <v>9927</v>
      </c>
      <c r="S47" s="410">
        <v>10227</v>
      </c>
      <c r="T47" s="410">
        <v>10408</v>
      </c>
    </row>
    <row r="48" spans="1:20" ht="15.75" thickBot="1">
      <c r="A48" s="408" t="s">
        <v>381</v>
      </c>
      <c r="B48" s="410">
        <v>8136</v>
      </c>
      <c r="C48" s="410">
        <v>8136</v>
      </c>
      <c r="D48" s="410">
        <v>8136</v>
      </c>
      <c r="E48" s="410">
        <v>8136</v>
      </c>
      <c r="F48" s="410">
        <v>11778</v>
      </c>
      <c r="G48" s="410">
        <v>11778</v>
      </c>
      <c r="H48" s="410">
        <v>11778</v>
      </c>
      <c r="I48" s="410">
        <v>11778</v>
      </c>
      <c r="J48" s="410">
        <v>11778</v>
      </c>
      <c r="K48" s="410">
        <v>11778</v>
      </c>
      <c r="L48" s="410">
        <v>11778</v>
      </c>
      <c r="M48" s="410">
        <v>11778</v>
      </c>
      <c r="N48" s="410">
        <v>11778</v>
      </c>
      <c r="O48" s="410">
        <v>11778</v>
      </c>
      <c r="P48" s="410">
        <v>11778</v>
      </c>
      <c r="Q48" s="410">
        <v>11778</v>
      </c>
      <c r="R48" s="410">
        <v>11778</v>
      </c>
      <c r="S48" s="410">
        <v>11778</v>
      </c>
      <c r="T48" s="410">
        <v>11778</v>
      </c>
    </row>
    <row r="50" spans="1:16">
      <c r="K50" s="172"/>
      <c r="M50"/>
      <c r="N50"/>
      <c r="O50"/>
      <c r="P50"/>
    </row>
    <row r="53" spans="1:16">
      <c r="N53" s="4"/>
      <c r="O53" s="4"/>
      <c r="P53" s="4"/>
    </row>
    <row r="54" spans="1:16">
      <c r="N54" s="4"/>
      <c r="O54" s="4"/>
      <c r="P54" s="4"/>
    </row>
    <row r="55" spans="1:16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4"/>
      <c r="N55" s="4"/>
      <c r="O55" s="4"/>
      <c r="P55" s="4"/>
    </row>
    <row r="56" spans="1:16">
      <c r="A56" s="173"/>
      <c r="B56" s="173"/>
      <c r="C56" s="174"/>
      <c r="D56" s="174"/>
      <c r="E56" s="174"/>
      <c r="F56" s="174"/>
      <c r="G56" s="174"/>
      <c r="H56" s="174"/>
      <c r="I56" s="174"/>
      <c r="J56" s="174"/>
      <c r="K56" s="174"/>
      <c r="L56" s="173"/>
      <c r="M56" s="173"/>
      <c r="N56" s="173"/>
      <c r="O56" s="173"/>
      <c r="P56" s="173"/>
    </row>
    <row r="57" spans="1:16">
      <c r="A57" s="173"/>
      <c r="B57" s="173"/>
      <c r="C57" s="175"/>
      <c r="D57" s="175"/>
      <c r="E57" s="175"/>
      <c r="F57" s="175"/>
      <c r="G57" s="175"/>
      <c r="H57" s="175"/>
      <c r="I57" s="175"/>
      <c r="J57" s="175"/>
      <c r="K57" s="175"/>
      <c r="L57" s="173"/>
      <c r="M57" s="173"/>
      <c r="N57" s="173"/>
      <c r="O57" s="173"/>
      <c r="P57" s="173"/>
    </row>
    <row r="58" spans="1:16">
      <c r="A58" s="173"/>
      <c r="B58" s="173"/>
      <c r="C58" s="175"/>
      <c r="D58" s="175"/>
      <c r="E58" s="175"/>
      <c r="F58" s="175"/>
      <c r="G58" s="175"/>
      <c r="H58" s="175"/>
      <c r="I58" s="175"/>
      <c r="J58" s="175"/>
      <c r="K58" s="175"/>
      <c r="L58" s="173"/>
      <c r="M58" s="173"/>
      <c r="N58" s="173"/>
      <c r="O58" s="173"/>
      <c r="P58" s="173"/>
    </row>
    <row r="59" spans="1:16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4"/>
      <c r="N59" s="4"/>
      <c r="O59" s="4"/>
      <c r="P59" s="4"/>
    </row>
    <row r="60" spans="1:16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4"/>
      <c r="N60" s="4"/>
      <c r="O60" s="4"/>
      <c r="P60" s="4"/>
    </row>
    <row r="61" spans="1:16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4"/>
      <c r="N61" s="4"/>
      <c r="O61" s="4"/>
      <c r="P61" s="4"/>
    </row>
    <row r="62" spans="1:16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4"/>
      <c r="N62" s="4"/>
      <c r="O62" s="4"/>
      <c r="P62" s="4"/>
    </row>
  </sheetData>
  <mergeCells count="19">
    <mergeCell ref="K9:K22"/>
    <mergeCell ref="L9:L22"/>
    <mergeCell ref="M9:M22"/>
    <mergeCell ref="N9:N22"/>
    <mergeCell ref="O9:O22"/>
    <mergeCell ref="P9:P22"/>
    <mergeCell ref="C23:U23"/>
    <mergeCell ref="Q9:Q22"/>
    <mergeCell ref="R9:R22"/>
    <mergeCell ref="S9:S22"/>
    <mergeCell ref="T9:T22"/>
    <mergeCell ref="U9:U22"/>
    <mergeCell ref="D9:D22"/>
    <mergeCell ref="E9:E22"/>
    <mergeCell ref="F9:F22"/>
    <mergeCell ref="G9:G22"/>
    <mergeCell ref="H9:H22"/>
    <mergeCell ref="I9:I22"/>
    <mergeCell ref="J9:J19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43" fitToHeight="0" orientation="landscape" horizontalDpi="4294967294" r:id="rId1"/>
  <headerFooter>
    <oddHeader>&amp;R&amp;16Příloha č.1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5"/>
  <sheetViews>
    <sheetView view="pageBreakPreview" zoomScale="70" zoomScaleNormal="90" zoomScaleSheetLayoutView="70" workbookViewId="0">
      <selection activeCell="A19" sqref="A19"/>
    </sheetView>
  </sheetViews>
  <sheetFormatPr defaultRowHeight="15"/>
  <cols>
    <col min="1" max="1" width="22.85546875" customWidth="1"/>
    <col min="2" max="4" width="17.7109375" customWidth="1"/>
    <col min="5" max="6" width="14.7109375" customWidth="1"/>
    <col min="7" max="7" width="15.7109375" customWidth="1"/>
    <col min="8" max="9" width="12.7109375" customWidth="1"/>
    <col min="12" max="12" width="10.42578125" bestFit="1" customWidth="1"/>
  </cols>
  <sheetData>
    <row r="1" spans="1:14" ht="30" customHeight="1" thickBot="1">
      <c r="A1" s="844" t="s">
        <v>530</v>
      </c>
      <c r="B1" s="845"/>
      <c r="C1" s="845"/>
      <c r="D1" s="845"/>
      <c r="E1" s="845"/>
      <c r="F1" s="845"/>
      <c r="G1" s="845"/>
      <c r="H1" s="845"/>
      <c r="I1" s="846"/>
    </row>
    <row r="2" spans="1:14" s="154" customFormat="1" ht="19.7" customHeight="1" thickBot="1">
      <c r="A2" s="847" t="s">
        <v>333</v>
      </c>
      <c r="B2" s="856" t="s">
        <v>50</v>
      </c>
      <c r="C2" s="857"/>
      <c r="D2" s="857"/>
      <c r="E2" s="857"/>
      <c r="F2" s="857"/>
      <c r="G2" s="857"/>
      <c r="H2" s="857"/>
      <c r="I2" s="858"/>
    </row>
    <row r="3" spans="1:14" s="154" customFormat="1" ht="19.7" customHeight="1" thickBot="1">
      <c r="A3" s="848"/>
      <c r="B3" s="862" t="s">
        <v>102</v>
      </c>
      <c r="C3" s="863"/>
      <c r="D3" s="863"/>
      <c r="E3" s="863"/>
      <c r="F3" s="863"/>
      <c r="G3" s="862" t="s">
        <v>97</v>
      </c>
      <c r="H3" s="863"/>
      <c r="I3" s="864"/>
    </row>
    <row r="4" spans="1:14" ht="76.5" customHeight="1" thickBot="1">
      <c r="A4" s="849"/>
      <c r="B4" s="251" t="s">
        <v>96</v>
      </c>
      <c r="C4" s="252" t="s">
        <v>334</v>
      </c>
      <c r="D4" s="253" t="s">
        <v>335</v>
      </c>
      <c r="E4" s="254" t="s">
        <v>95</v>
      </c>
      <c r="F4" s="111" t="s">
        <v>94</v>
      </c>
      <c r="G4" s="251" t="s">
        <v>96</v>
      </c>
      <c r="H4" s="111" t="s">
        <v>95</v>
      </c>
      <c r="I4" s="255" t="s">
        <v>94</v>
      </c>
    </row>
    <row r="5" spans="1:14" ht="20.25" customHeight="1">
      <c r="A5" s="256" t="s">
        <v>88</v>
      </c>
      <c r="B5" s="114">
        <v>7057.7539999999999</v>
      </c>
      <c r="C5" s="257">
        <v>1861.4274800000001</v>
      </c>
      <c r="D5" s="258">
        <v>8919.1814799999993</v>
      </c>
      <c r="E5" s="259">
        <v>225498.08300000001</v>
      </c>
      <c r="F5" s="113">
        <v>403883.05576999998</v>
      </c>
      <c r="G5" s="118">
        <v>3391</v>
      </c>
      <c r="H5" s="117">
        <v>47077</v>
      </c>
      <c r="I5" s="120">
        <v>113213</v>
      </c>
      <c r="L5" s="47"/>
      <c r="N5" s="165"/>
    </row>
    <row r="6" spans="1:14" ht="20.25" customHeight="1">
      <c r="A6" s="256" t="s">
        <v>3</v>
      </c>
      <c r="B6" s="114">
        <v>5990.8630000000003</v>
      </c>
      <c r="C6" s="257">
        <v>888.97799999999995</v>
      </c>
      <c r="D6" s="258">
        <v>6879.8410000000003</v>
      </c>
      <c r="E6" s="260">
        <v>137374.27100000001</v>
      </c>
      <c r="F6" s="113">
        <v>308922.87599999999</v>
      </c>
      <c r="G6" s="118">
        <v>2864</v>
      </c>
      <c r="H6" s="117">
        <v>36572</v>
      </c>
      <c r="I6" s="120">
        <v>83663</v>
      </c>
      <c r="L6" s="47"/>
      <c r="N6" s="165"/>
    </row>
    <row r="7" spans="1:14" ht="20.25" customHeight="1">
      <c r="A7" s="256" t="s">
        <v>11</v>
      </c>
      <c r="B7" s="114">
        <v>11080.694</v>
      </c>
      <c r="C7" s="257">
        <v>5463.6030000000001</v>
      </c>
      <c r="D7" s="258">
        <v>16544.296999999999</v>
      </c>
      <c r="E7" s="260">
        <v>247368.35479000001</v>
      </c>
      <c r="F7" s="113">
        <v>646328.39113</v>
      </c>
      <c r="G7" s="118">
        <v>7816</v>
      </c>
      <c r="H7" s="117">
        <v>68556</v>
      </c>
      <c r="I7" s="120">
        <v>156008</v>
      </c>
      <c r="L7" s="47"/>
      <c r="N7" s="165"/>
    </row>
    <row r="8" spans="1:14" ht="20.25" customHeight="1">
      <c r="A8" s="256" t="s">
        <v>5</v>
      </c>
      <c r="B8" s="114">
        <v>2373.5949999999998</v>
      </c>
      <c r="C8" s="257">
        <v>715.15599999999995</v>
      </c>
      <c r="D8" s="258">
        <v>3088.7509999999997</v>
      </c>
      <c r="E8" s="260">
        <v>122337.571</v>
      </c>
      <c r="F8" s="113">
        <v>320433.25575000001</v>
      </c>
      <c r="G8" s="118">
        <v>1603</v>
      </c>
      <c r="H8" s="117">
        <v>34526</v>
      </c>
      <c r="I8" s="120">
        <v>80346</v>
      </c>
      <c r="L8" s="47"/>
      <c r="N8" s="165"/>
    </row>
    <row r="9" spans="1:14" ht="20.25" customHeight="1">
      <c r="A9" s="256" t="s">
        <v>8</v>
      </c>
      <c r="B9" s="114">
        <v>5809.7479999999996</v>
      </c>
      <c r="C9" s="257">
        <v>1163.3140000000001</v>
      </c>
      <c r="D9" s="258">
        <v>6973.0619999999999</v>
      </c>
      <c r="E9" s="260">
        <v>114192.804</v>
      </c>
      <c r="F9" s="113">
        <v>314946.90600000002</v>
      </c>
      <c r="G9" s="118">
        <v>2927</v>
      </c>
      <c r="H9" s="117">
        <v>31944</v>
      </c>
      <c r="I9" s="120">
        <v>80927</v>
      </c>
      <c r="L9" s="47"/>
      <c r="N9" s="165"/>
    </row>
    <row r="10" spans="1:14" ht="20.25" customHeight="1">
      <c r="A10" s="256" t="s">
        <v>7</v>
      </c>
      <c r="B10" s="114">
        <v>3631.694</v>
      </c>
      <c r="C10" s="257">
        <v>1396.184</v>
      </c>
      <c r="D10" s="258">
        <v>5027.8779999999997</v>
      </c>
      <c r="E10" s="260">
        <v>137400.6</v>
      </c>
      <c r="F10" s="113">
        <v>333562.76400000002</v>
      </c>
      <c r="G10" s="118">
        <v>2489</v>
      </c>
      <c r="H10" s="117">
        <v>35612</v>
      </c>
      <c r="I10" s="120">
        <v>87749</v>
      </c>
      <c r="L10" s="47"/>
      <c r="N10" s="165"/>
    </row>
    <row r="11" spans="1:14" ht="20.25" customHeight="1">
      <c r="A11" s="256" t="s">
        <v>14</v>
      </c>
      <c r="B11" s="114">
        <v>15902.687</v>
      </c>
      <c r="C11" s="257">
        <v>5640.2070000000003</v>
      </c>
      <c r="D11" s="258">
        <v>21542.894</v>
      </c>
      <c r="E11" s="260">
        <v>782913.64199999999</v>
      </c>
      <c r="F11" s="113">
        <v>1506463.67386</v>
      </c>
      <c r="G11" s="118">
        <v>10562</v>
      </c>
      <c r="H11" s="117">
        <v>223624</v>
      </c>
      <c r="I11" s="120">
        <v>376880</v>
      </c>
      <c r="L11" s="47"/>
      <c r="N11" s="165"/>
    </row>
    <row r="12" spans="1:14" ht="20.25" customHeight="1">
      <c r="A12" s="256" t="s">
        <v>12</v>
      </c>
      <c r="B12" s="114">
        <v>25219.457999999999</v>
      </c>
      <c r="C12" s="257">
        <v>2813.212</v>
      </c>
      <c r="D12" s="258">
        <v>28032.67</v>
      </c>
      <c r="E12" s="260">
        <v>272308.24099999998</v>
      </c>
      <c r="F12" s="113">
        <v>582571.40252999996</v>
      </c>
      <c r="G12" s="118">
        <v>12135</v>
      </c>
      <c r="H12" s="117">
        <v>70552</v>
      </c>
      <c r="I12" s="120">
        <v>147436</v>
      </c>
      <c r="L12" s="47"/>
      <c r="N12" s="165"/>
    </row>
    <row r="13" spans="1:14" ht="20.25" customHeight="1">
      <c r="A13" s="256" t="s">
        <v>9</v>
      </c>
      <c r="B13" s="114">
        <v>3132.9425900000001</v>
      </c>
      <c r="C13" s="257">
        <v>1797.29116</v>
      </c>
      <c r="D13" s="258">
        <v>4930.2337500000003</v>
      </c>
      <c r="E13" s="260">
        <v>65114.158909999998</v>
      </c>
      <c r="F13" s="113">
        <v>247819.24935</v>
      </c>
      <c r="G13" s="118">
        <v>2347</v>
      </c>
      <c r="H13" s="117">
        <v>20353</v>
      </c>
      <c r="I13" s="120">
        <v>63643</v>
      </c>
      <c r="L13" s="47"/>
      <c r="N13" s="165"/>
    </row>
    <row r="14" spans="1:14" ht="20.25" customHeight="1">
      <c r="A14" s="256" t="s">
        <v>4</v>
      </c>
      <c r="B14" s="114">
        <v>4668.3760000000002</v>
      </c>
      <c r="C14" s="257">
        <v>637.71400000000006</v>
      </c>
      <c r="D14" s="258">
        <v>5306.09</v>
      </c>
      <c r="E14" s="260">
        <v>108296.02099999999</v>
      </c>
      <c r="F14" s="113">
        <v>243489.11374999999</v>
      </c>
      <c r="G14" s="118">
        <v>1911</v>
      </c>
      <c r="H14" s="117">
        <v>26053</v>
      </c>
      <c r="I14" s="120">
        <v>67791</v>
      </c>
      <c r="L14" s="47"/>
      <c r="N14" s="165"/>
    </row>
    <row r="15" spans="1:14" ht="20.25" customHeight="1">
      <c r="A15" s="256" t="s">
        <v>2</v>
      </c>
      <c r="B15" s="114">
        <v>6305.7719999999999</v>
      </c>
      <c r="C15" s="257">
        <v>2033.9449999999999</v>
      </c>
      <c r="D15" s="258">
        <v>8339.7170000000006</v>
      </c>
      <c r="E15" s="260">
        <v>292706.04350000003</v>
      </c>
      <c r="F15" s="113">
        <v>581826.92403999995</v>
      </c>
      <c r="G15" s="118">
        <v>3919</v>
      </c>
      <c r="H15" s="117">
        <v>63188</v>
      </c>
      <c r="I15" s="120">
        <v>150420</v>
      </c>
      <c r="L15" s="47"/>
      <c r="N15" s="165"/>
    </row>
    <row r="16" spans="1:14" ht="20.25" customHeight="1">
      <c r="A16" s="256" t="s">
        <v>6</v>
      </c>
      <c r="B16" s="114">
        <v>10654.348</v>
      </c>
      <c r="C16" s="257">
        <v>3340.1640000000002</v>
      </c>
      <c r="D16" s="258">
        <v>13994.512000000001</v>
      </c>
      <c r="E16" s="260">
        <v>458049.23832</v>
      </c>
      <c r="F16" s="113">
        <v>1317864.20847</v>
      </c>
      <c r="G16" s="118">
        <v>7456</v>
      </c>
      <c r="H16" s="117">
        <v>141357</v>
      </c>
      <c r="I16" s="120">
        <v>315530</v>
      </c>
      <c r="L16" s="47"/>
      <c r="N16" s="165"/>
    </row>
    <row r="17" spans="1:14" ht="20.25" customHeight="1">
      <c r="A17" s="256" t="s">
        <v>10</v>
      </c>
      <c r="B17" s="114">
        <v>2147.8000000000002</v>
      </c>
      <c r="C17" s="257">
        <v>464.55700000000002</v>
      </c>
      <c r="D17" s="258">
        <v>2612.357</v>
      </c>
      <c r="E17" s="260">
        <v>66142.498000000007</v>
      </c>
      <c r="F17" s="113">
        <v>180079.274</v>
      </c>
      <c r="G17" s="118">
        <v>1129</v>
      </c>
      <c r="H17" s="117">
        <v>19015</v>
      </c>
      <c r="I17" s="120">
        <v>49381</v>
      </c>
      <c r="L17" s="47"/>
      <c r="N17" s="165"/>
    </row>
    <row r="18" spans="1:14" ht="20.25" customHeight="1" thickBot="1">
      <c r="A18" s="256" t="s">
        <v>13</v>
      </c>
      <c r="B18" s="114">
        <v>7212.0330000000004</v>
      </c>
      <c r="C18" s="257">
        <v>1854.771</v>
      </c>
      <c r="D18" s="258">
        <v>9066.8040000000001</v>
      </c>
      <c r="E18" s="260">
        <v>106499.68799999999</v>
      </c>
      <c r="F18" s="113">
        <v>253505.84544</v>
      </c>
      <c r="G18" s="118">
        <v>4079</v>
      </c>
      <c r="H18" s="261">
        <v>33291</v>
      </c>
      <c r="I18" s="120">
        <v>79184</v>
      </c>
      <c r="L18" s="47"/>
      <c r="N18" s="165"/>
    </row>
    <row r="19" spans="1:14" ht="20.25" customHeight="1" thickBot="1">
      <c r="A19" s="262" t="s">
        <v>89</v>
      </c>
      <c r="B19" s="249">
        <v>111187.76459000001</v>
      </c>
      <c r="C19" s="263">
        <v>30070.523640000003</v>
      </c>
      <c r="D19" s="264">
        <v>141258.28823000001</v>
      </c>
      <c r="E19" s="265">
        <v>3136201.2145200009</v>
      </c>
      <c r="F19" s="116">
        <v>7241696.9400899997</v>
      </c>
      <c r="G19" s="122">
        <v>64628</v>
      </c>
      <c r="H19" s="121">
        <v>851720</v>
      </c>
      <c r="I19" s="123">
        <v>1852171</v>
      </c>
    </row>
    <row r="20" spans="1:14">
      <c r="A20" s="162" t="s">
        <v>180</v>
      </c>
      <c r="B20" s="47"/>
      <c r="C20" s="47"/>
      <c r="D20" s="47"/>
    </row>
    <row r="21" spans="1:14">
      <c r="B21" s="47"/>
      <c r="C21" s="47"/>
      <c r="D21" s="47"/>
    </row>
    <row r="22" spans="1:14">
      <c r="B22" s="47"/>
      <c r="C22" s="47"/>
      <c r="D22" s="47"/>
    </row>
    <row r="23" spans="1:14">
      <c r="B23" s="47"/>
      <c r="C23" s="47"/>
      <c r="D23" s="47"/>
    </row>
    <row r="24" spans="1:14">
      <c r="B24" s="47"/>
      <c r="C24" s="47"/>
      <c r="D24" s="47"/>
    </row>
    <row r="25" spans="1:14">
      <c r="B25" s="47"/>
      <c r="C25" s="47"/>
      <c r="D25" s="47"/>
    </row>
    <row r="26" spans="1:14">
      <c r="B26" s="47"/>
      <c r="C26" s="47"/>
      <c r="D26" s="47"/>
    </row>
    <row r="27" spans="1:14">
      <c r="B27" s="47"/>
      <c r="C27" s="47"/>
      <c r="D27" s="47"/>
    </row>
    <row r="28" spans="1:14">
      <c r="B28" s="47"/>
      <c r="C28" s="47"/>
      <c r="D28" s="47"/>
    </row>
    <row r="29" spans="1:14">
      <c r="B29" s="47"/>
      <c r="C29" s="47"/>
      <c r="D29" s="47"/>
    </row>
    <row r="30" spans="1:14">
      <c r="B30" s="47"/>
      <c r="C30" s="47"/>
      <c r="D30" s="47"/>
    </row>
    <row r="31" spans="1:14">
      <c r="B31" s="47"/>
      <c r="C31" s="47"/>
      <c r="D31" s="47"/>
    </row>
    <row r="32" spans="1:14">
      <c r="B32" s="47"/>
      <c r="C32" s="47"/>
      <c r="D32" s="47"/>
    </row>
    <row r="33" spans="2:4">
      <c r="B33" s="47"/>
      <c r="C33" s="47"/>
      <c r="D33" s="47"/>
    </row>
    <row r="34" spans="2:4">
      <c r="B34" s="47"/>
      <c r="C34" s="47"/>
      <c r="D34" s="47"/>
    </row>
    <row r="35" spans="2:4">
      <c r="B35" s="47"/>
      <c r="C35" s="47"/>
      <c r="D35" s="47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horizontalDpi="4294967295" verticalDpi="300" r:id="rId1"/>
  <headerFooter>
    <oddHeader>&amp;RPříloha č. 13e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0"/>
  <sheetViews>
    <sheetView view="pageBreakPreview" zoomScale="70" zoomScaleNormal="80" zoomScaleSheetLayoutView="70" workbookViewId="0">
      <selection sqref="A1:C1"/>
    </sheetView>
  </sheetViews>
  <sheetFormatPr defaultRowHeight="15"/>
  <cols>
    <col min="1" max="2" width="28.85546875" customWidth="1"/>
    <col min="3" max="3" width="24.28515625" customWidth="1"/>
  </cols>
  <sheetData>
    <row r="1" spans="1:3" ht="49.5" customHeight="1" thickBot="1">
      <c r="A1" s="844" t="s">
        <v>531</v>
      </c>
      <c r="B1" s="845"/>
      <c r="C1" s="845"/>
    </row>
    <row r="2" spans="1:3" ht="15" customHeight="1">
      <c r="A2" s="847" t="s">
        <v>314</v>
      </c>
      <c r="B2" s="847" t="s">
        <v>97</v>
      </c>
      <c r="C2" s="847" t="s">
        <v>597</v>
      </c>
    </row>
    <row r="3" spans="1:3" ht="15" customHeight="1">
      <c r="A3" s="848"/>
      <c r="B3" s="848"/>
      <c r="C3" s="848"/>
    </row>
    <row r="4" spans="1:3" ht="15.75" customHeight="1" thickBot="1">
      <c r="A4" s="849"/>
      <c r="B4" s="849"/>
      <c r="C4" s="849"/>
    </row>
    <row r="5" spans="1:3" ht="20.100000000000001" customHeight="1">
      <c r="A5" s="589" t="s">
        <v>338</v>
      </c>
      <c r="B5" s="266">
        <v>118</v>
      </c>
      <c r="C5" s="586">
        <v>62560</v>
      </c>
    </row>
    <row r="6" spans="1:3" ht="20.100000000000001" customHeight="1">
      <c r="A6" s="590" t="s">
        <v>315</v>
      </c>
      <c r="B6" s="266">
        <v>85</v>
      </c>
      <c r="C6" s="587">
        <v>46056</v>
      </c>
    </row>
    <row r="7" spans="1:3" ht="20.100000000000001" customHeight="1">
      <c r="A7" s="590" t="s">
        <v>316</v>
      </c>
      <c r="B7" s="266">
        <v>78</v>
      </c>
      <c r="C7" s="587">
        <v>27536</v>
      </c>
    </row>
    <row r="8" spans="1:3" ht="20.100000000000001" customHeight="1">
      <c r="A8" s="590" t="s">
        <v>317</v>
      </c>
      <c r="B8" s="266">
        <v>70</v>
      </c>
      <c r="C8" s="587">
        <v>21456</v>
      </c>
    </row>
    <row r="9" spans="1:3" ht="20.100000000000001" customHeight="1">
      <c r="A9" s="590" t="s">
        <v>318</v>
      </c>
      <c r="B9" s="266">
        <v>57</v>
      </c>
      <c r="C9" s="587">
        <v>17672</v>
      </c>
    </row>
    <row r="10" spans="1:3" ht="20.100000000000001" customHeight="1">
      <c r="A10" s="590" t="s">
        <v>319</v>
      </c>
      <c r="B10" s="266">
        <v>40</v>
      </c>
      <c r="C10" s="587">
        <v>18976</v>
      </c>
    </row>
    <row r="11" spans="1:3" ht="20.100000000000001" customHeight="1">
      <c r="A11" s="590" t="s">
        <v>320</v>
      </c>
      <c r="B11" s="266">
        <v>60</v>
      </c>
      <c r="C11" s="587">
        <v>21952</v>
      </c>
    </row>
    <row r="12" spans="1:3" ht="20.100000000000001" customHeight="1">
      <c r="A12" s="590" t="s">
        <v>321</v>
      </c>
      <c r="B12" s="266">
        <v>67</v>
      </c>
      <c r="C12" s="587">
        <v>20888</v>
      </c>
    </row>
    <row r="13" spans="1:3" ht="20.100000000000001" customHeight="1">
      <c r="A13" s="590" t="s">
        <v>322</v>
      </c>
      <c r="B13" s="266">
        <v>140</v>
      </c>
      <c r="C13" s="587">
        <v>70932</v>
      </c>
    </row>
    <row r="14" spans="1:3" ht="20.100000000000001" customHeight="1">
      <c r="A14" s="590" t="s">
        <v>323</v>
      </c>
      <c r="B14" s="266">
        <v>80</v>
      </c>
      <c r="C14" s="587">
        <v>24076</v>
      </c>
    </row>
    <row r="15" spans="1:3" ht="20.100000000000001" customHeight="1">
      <c r="A15" s="590" t="s">
        <v>324</v>
      </c>
      <c r="B15" s="266">
        <v>41</v>
      </c>
      <c r="C15" s="587">
        <v>24028</v>
      </c>
    </row>
    <row r="16" spans="1:3" ht="20.100000000000001" customHeight="1">
      <c r="A16" s="590" t="s">
        <v>326</v>
      </c>
      <c r="B16" s="266">
        <v>141</v>
      </c>
      <c r="C16" s="587">
        <v>55052</v>
      </c>
    </row>
    <row r="17" spans="1:3" ht="20.100000000000001" customHeight="1">
      <c r="A17" s="590" t="s">
        <v>598</v>
      </c>
      <c r="B17" s="266">
        <v>98</v>
      </c>
      <c r="C17" s="587">
        <v>46120</v>
      </c>
    </row>
    <row r="18" spans="1:3" ht="20.100000000000001" customHeight="1" thickBot="1">
      <c r="A18" s="591" t="s">
        <v>328</v>
      </c>
      <c r="B18" s="266">
        <v>87</v>
      </c>
      <c r="C18" s="588">
        <v>24108</v>
      </c>
    </row>
    <row r="19" spans="1:3" ht="20.100000000000001" customHeight="1" thickBot="1">
      <c r="A19" s="262" t="s">
        <v>329</v>
      </c>
      <c r="B19" s="629">
        <v>1162</v>
      </c>
      <c r="C19" s="630">
        <v>481412</v>
      </c>
    </row>
    <row r="20" spans="1:3" ht="15" customHeight="1">
      <c r="A20" s="585" t="s">
        <v>330</v>
      </c>
      <c r="B20" s="585"/>
      <c r="C20" s="584"/>
    </row>
  </sheetData>
  <mergeCells count="4">
    <mergeCell ref="A1:C1"/>
    <mergeCell ref="A2:A4"/>
    <mergeCell ref="B2:B4"/>
    <mergeCell ref="C2:C4"/>
  </mergeCells>
  <pageMargins left="0.70866141732283472" right="0.70866141732283472" top="0.78740157480314965" bottom="0.78740157480314965" header="0.31496062992125984" footer="0.31496062992125984"/>
  <pageSetup paperSize="9" scale="60" orientation="portrait" horizontalDpi="4294967295" r:id="rId1"/>
  <headerFooter>
    <oddHeader>&amp;RPříloha č. 14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7"/>
  <sheetViews>
    <sheetView view="pageBreakPreview" zoomScale="70" zoomScaleNormal="80" zoomScaleSheetLayoutView="70" workbookViewId="0">
      <selection sqref="A1:C2"/>
    </sheetView>
  </sheetViews>
  <sheetFormatPr defaultColWidth="9.140625" defaultRowHeight="15.75"/>
  <cols>
    <col min="1" max="1" width="27.5703125" style="49" customWidth="1"/>
    <col min="2" max="3" width="15" style="49" customWidth="1"/>
    <col min="4" max="5" width="9.140625" style="49"/>
    <col min="6" max="6" width="9.85546875" style="49" customWidth="1"/>
    <col min="7" max="16384" width="9.140625" style="49"/>
  </cols>
  <sheetData>
    <row r="1" spans="1:16" ht="15.75" customHeight="1">
      <c r="A1" s="865" t="s">
        <v>449</v>
      </c>
      <c r="B1" s="866"/>
      <c r="C1" s="866"/>
    </row>
    <row r="2" spans="1:16" ht="30" customHeight="1" thickBot="1">
      <c r="A2" s="867"/>
      <c r="B2" s="868"/>
      <c r="C2" s="868"/>
    </row>
    <row r="3" spans="1:16" ht="16.5" thickBot="1">
      <c r="A3" s="622" t="s">
        <v>382</v>
      </c>
      <c r="B3" s="623" t="s">
        <v>383</v>
      </c>
      <c r="C3" s="622" t="s">
        <v>534</v>
      </c>
    </row>
    <row r="4" spans="1:16">
      <c r="A4" s="624" t="s">
        <v>1</v>
      </c>
      <c r="B4" s="535">
        <v>2.5</v>
      </c>
      <c r="C4" s="625">
        <v>1.9450000000000001</v>
      </c>
      <c r="L4" s="533"/>
      <c r="P4" s="533"/>
    </row>
    <row r="5" spans="1:16">
      <c r="A5" s="624" t="s">
        <v>384</v>
      </c>
      <c r="B5" s="535">
        <v>3.7</v>
      </c>
      <c r="C5" s="625">
        <v>2.7480000000000002</v>
      </c>
      <c r="L5" s="533"/>
      <c r="P5" s="533"/>
    </row>
    <row r="6" spans="1:16">
      <c r="A6" s="624" t="s">
        <v>385</v>
      </c>
      <c r="B6" s="535">
        <v>3.2</v>
      </c>
      <c r="C6" s="625">
        <v>2.3069999999999999</v>
      </c>
      <c r="L6" s="533"/>
      <c r="P6" s="533"/>
    </row>
    <row r="7" spans="1:16">
      <c r="A7" s="624" t="s">
        <v>535</v>
      </c>
      <c r="B7" s="535">
        <v>1.9</v>
      </c>
      <c r="C7" s="625">
        <v>1.1599999999999999</v>
      </c>
      <c r="L7" s="533"/>
      <c r="P7" s="533"/>
    </row>
    <row r="8" spans="1:16">
      <c r="A8" s="624" t="s">
        <v>387</v>
      </c>
      <c r="B8" s="535">
        <v>2.2000000000000002</v>
      </c>
      <c r="C8" s="625">
        <v>1.722</v>
      </c>
      <c r="L8" s="533"/>
      <c r="P8" s="533"/>
    </row>
    <row r="9" spans="1:16">
      <c r="A9" s="624" t="s">
        <v>388</v>
      </c>
      <c r="B9" s="535">
        <v>2.1</v>
      </c>
      <c r="C9" s="625">
        <v>1.5880000000000001</v>
      </c>
      <c r="L9" s="533"/>
      <c r="P9" s="533"/>
    </row>
    <row r="10" spans="1:16">
      <c r="A10" s="624" t="s">
        <v>389</v>
      </c>
      <c r="B10" s="535">
        <v>1.2</v>
      </c>
      <c r="C10" s="625">
        <v>0.57299999999999995</v>
      </c>
      <c r="L10" s="533"/>
      <c r="P10" s="533"/>
    </row>
    <row r="11" spans="1:16">
      <c r="A11" s="624" t="s">
        <v>390</v>
      </c>
      <c r="B11" s="535">
        <v>3</v>
      </c>
      <c r="C11" s="625">
        <v>1.8480000000000001</v>
      </c>
      <c r="L11" s="533"/>
      <c r="P11" s="533"/>
    </row>
    <row r="12" spans="1:16">
      <c r="A12" s="624" t="s">
        <v>391</v>
      </c>
      <c r="B12" s="535">
        <v>14.4</v>
      </c>
      <c r="C12" s="625">
        <v>11.532999999999999</v>
      </c>
      <c r="L12" s="533"/>
      <c r="P12" s="533"/>
    </row>
    <row r="13" spans="1:16">
      <c r="A13" s="624" t="s">
        <v>392</v>
      </c>
      <c r="B13" s="535">
        <v>2</v>
      </c>
      <c r="C13" s="625">
        <v>1.5860000000000001</v>
      </c>
      <c r="L13" s="533"/>
      <c r="P13" s="533"/>
    </row>
    <row r="14" spans="1:16">
      <c r="A14" s="624" t="s">
        <v>393</v>
      </c>
      <c r="B14" s="535">
        <v>1.8</v>
      </c>
      <c r="C14" s="625">
        <v>1.173</v>
      </c>
      <c r="L14" s="533"/>
      <c r="P14" s="533"/>
    </row>
    <row r="15" spans="1:16">
      <c r="A15" s="624" t="s">
        <v>394</v>
      </c>
      <c r="B15" s="535">
        <v>4.5999999999999996</v>
      </c>
      <c r="C15" s="625">
        <v>4.202</v>
      </c>
      <c r="L15" s="533"/>
      <c r="P15" s="533"/>
    </row>
    <row r="16" spans="1:16">
      <c r="A16" s="624" t="s">
        <v>395</v>
      </c>
      <c r="B16" s="535">
        <v>8.4</v>
      </c>
      <c r="C16" s="625">
        <v>6.407</v>
      </c>
      <c r="L16" s="533"/>
      <c r="P16" s="533"/>
    </row>
    <row r="17" spans="1:16" ht="16.5" thickBot="1">
      <c r="A17" s="624" t="s">
        <v>396</v>
      </c>
      <c r="B17" s="535">
        <v>4.0999999999999996</v>
      </c>
      <c r="C17" s="625">
        <v>3.6520000000000001</v>
      </c>
      <c r="L17" s="533"/>
      <c r="P17" s="533"/>
    </row>
    <row r="18" spans="1:16" ht="16.5" thickBot="1">
      <c r="A18" s="626" t="s">
        <v>397</v>
      </c>
      <c r="B18" s="627">
        <v>55.1</v>
      </c>
      <c r="C18" s="628">
        <v>42.444000000000003</v>
      </c>
    </row>
    <row r="19" spans="1:16" ht="16.5" thickBot="1">
      <c r="A19" s="534"/>
      <c r="B19" s="534"/>
      <c r="C19" s="534"/>
    </row>
    <row r="20" spans="1:16" ht="24.75" customHeight="1">
      <c r="A20" s="865" t="s">
        <v>450</v>
      </c>
      <c r="B20" s="866"/>
      <c r="C20" s="866"/>
    </row>
    <row r="21" spans="1:16" ht="24.75" customHeight="1" thickBot="1">
      <c r="A21" s="867"/>
      <c r="B21" s="868"/>
      <c r="C21" s="868"/>
    </row>
    <row r="22" spans="1:16" ht="16.5" thickBot="1">
      <c r="A22" s="622" t="s">
        <v>382</v>
      </c>
      <c r="B22" s="623" t="s">
        <v>383</v>
      </c>
      <c r="C22" s="622" t="s">
        <v>534</v>
      </c>
    </row>
    <row r="23" spans="1:16">
      <c r="A23" s="624" t="s">
        <v>1</v>
      </c>
      <c r="B23" s="535">
        <v>1.204</v>
      </c>
      <c r="C23" s="625">
        <v>1.1850000000000001</v>
      </c>
    </row>
    <row r="24" spans="1:16">
      <c r="A24" s="624" t="s">
        <v>384</v>
      </c>
      <c r="B24" s="535">
        <v>2.1769999999999996</v>
      </c>
      <c r="C24" s="625">
        <v>1.7330000000000001</v>
      </c>
    </row>
    <row r="25" spans="1:16">
      <c r="A25" s="624" t="s">
        <v>385</v>
      </c>
      <c r="B25" s="535">
        <v>1.9850000000000001</v>
      </c>
      <c r="C25" s="625">
        <v>1.377</v>
      </c>
    </row>
    <row r="26" spans="1:16">
      <c r="A26" s="624" t="s">
        <v>386</v>
      </c>
      <c r="B26" s="535">
        <v>1.0609999999999999</v>
      </c>
      <c r="C26" s="625">
        <v>0.69499999999999995</v>
      </c>
    </row>
    <row r="27" spans="1:16">
      <c r="A27" s="624" t="s">
        <v>387</v>
      </c>
      <c r="B27" s="535">
        <v>1.4460000000000002</v>
      </c>
      <c r="C27" s="625">
        <v>1.093</v>
      </c>
    </row>
    <row r="28" spans="1:16">
      <c r="A28" s="624" t="s">
        <v>388</v>
      </c>
      <c r="B28" s="535">
        <v>1.3159999999999998</v>
      </c>
      <c r="C28" s="625">
        <v>1.19</v>
      </c>
    </row>
    <row r="29" spans="1:16">
      <c r="A29" s="624" t="s">
        <v>389</v>
      </c>
      <c r="B29" s="535">
        <v>0.71899999999999997</v>
      </c>
      <c r="C29" s="625">
        <v>0.315</v>
      </c>
    </row>
    <row r="30" spans="1:16">
      <c r="A30" s="624" t="s">
        <v>390</v>
      </c>
      <c r="B30" s="535">
        <v>1.8849999999999998</v>
      </c>
      <c r="C30" s="625">
        <v>1.0820000000000001</v>
      </c>
    </row>
    <row r="31" spans="1:16">
      <c r="A31" s="624" t="s">
        <v>391</v>
      </c>
      <c r="B31" s="535">
        <v>10.992000000000001</v>
      </c>
      <c r="C31" s="625">
        <v>9.2629999999999999</v>
      </c>
    </row>
    <row r="32" spans="1:16">
      <c r="A32" s="624" t="s">
        <v>392</v>
      </c>
      <c r="B32" s="535">
        <v>1.069</v>
      </c>
      <c r="C32" s="625">
        <v>0.746</v>
      </c>
    </row>
    <row r="33" spans="1:3">
      <c r="A33" s="624" t="s">
        <v>393</v>
      </c>
      <c r="B33" s="535">
        <v>1.292</v>
      </c>
      <c r="C33" s="625">
        <v>0.84699999999999998</v>
      </c>
    </row>
    <row r="34" spans="1:3">
      <c r="A34" s="624" t="s">
        <v>394</v>
      </c>
      <c r="B34" s="535">
        <v>2.6550000000000002</v>
      </c>
      <c r="C34" s="625">
        <v>2.5</v>
      </c>
    </row>
    <row r="35" spans="1:3">
      <c r="A35" s="624" t="s">
        <v>395</v>
      </c>
      <c r="B35" s="535">
        <v>5.8220000000000001</v>
      </c>
      <c r="C35" s="625">
        <v>4.4169999999999998</v>
      </c>
    </row>
    <row r="36" spans="1:3" ht="16.5" thickBot="1">
      <c r="A36" s="624" t="s">
        <v>396</v>
      </c>
      <c r="B36" s="535">
        <v>2.8959999999999999</v>
      </c>
      <c r="C36" s="625">
        <v>2.2890000000000001</v>
      </c>
    </row>
    <row r="37" spans="1:3" ht="16.5" thickBot="1">
      <c r="A37" s="626" t="s">
        <v>397</v>
      </c>
      <c r="B37" s="627">
        <v>36.519000000000005</v>
      </c>
      <c r="C37" s="628">
        <v>28.731999999999999</v>
      </c>
    </row>
  </sheetData>
  <mergeCells count="2">
    <mergeCell ref="A1:C2"/>
    <mergeCell ref="A20:C21"/>
  </mergeCells>
  <pageMargins left="1.0236220472440944" right="0.23622047244094491" top="0.74803149606299213" bottom="0.74803149606299213" header="0.31496062992125984" footer="0.31496062992125984"/>
  <pageSetup paperSize="9" fitToHeight="0" orientation="portrait" horizontalDpi="4294967294" verticalDpi="0" r:id="rId1"/>
  <headerFooter>
    <oddHeader>&amp;RPříloha č. 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37"/>
  <sheetViews>
    <sheetView view="pageBreakPreview" zoomScale="90" zoomScaleNormal="90" zoomScaleSheetLayoutView="90" workbookViewId="0"/>
  </sheetViews>
  <sheetFormatPr defaultRowHeight="15"/>
  <cols>
    <col min="1" max="1" width="77.140625" customWidth="1"/>
    <col min="2" max="2" width="19.140625" customWidth="1"/>
    <col min="3" max="3" width="19.7109375" customWidth="1"/>
    <col min="4" max="5" width="15.7109375" customWidth="1"/>
    <col min="6" max="6" width="18.7109375" customWidth="1"/>
    <col min="7" max="7" width="19.85546875" customWidth="1"/>
    <col min="9" max="9" width="12.28515625" bestFit="1" customWidth="1"/>
  </cols>
  <sheetData>
    <row r="1" spans="1:15" ht="20.25">
      <c r="A1" s="411"/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</row>
    <row r="2" spans="1:15" ht="21" thickBot="1">
      <c r="A2" s="644" t="s">
        <v>500</v>
      </c>
      <c r="B2" s="644"/>
      <c r="C2" s="644"/>
      <c r="D2" s="644"/>
      <c r="E2" s="644"/>
      <c r="F2" s="645"/>
      <c r="G2" s="411"/>
      <c r="H2" s="411"/>
      <c r="I2" s="411"/>
      <c r="J2" s="411"/>
      <c r="K2" s="411"/>
      <c r="L2" s="411"/>
      <c r="M2" s="411"/>
      <c r="N2" s="411"/>
      <c r="O2" s="411"/>
    </row>
    <row r="3" spans="1:15">
      <c r="A3" s="646" t="s">
        <v>42</v>
      </c>
      <c r="B3" s="648" t="s">
        <v>111</v>
      </c>
      <c r="C3" s="650" t="s">
        <v>112</v>
      </c>
      <c r="D3" s="650" t="s">
        <v>216</v>
      </c>
      <c r="E3" s="412"/>
      <c r="F3" s="413"/>
      <c r="G3" s="642" t="s">
        <v>501</v>
      </c>
    </row>
    <row r="4" spans="1:15">
      <c r="A4" s="647"/>
      <c r="B4" s="649"/>
      <c r="C4" s="651"/>
      <c r="D4" s="651"/>
      <c r="E4" s="414" t="s">
        <v>502</v>
      </c>
      <c r="F4" s="415" t="s">
        <v>137</v>
      </c>
      <c r="G4" s="643"/>
    </row>
    <row r="5" spans="1:15" ht="15.75" thickBot="1">
      <c r="A5" s="647"/>
      <c r="B5" s="649"/>
      <c r="C5" s="651"/>
      <c r="D5" s="651"/>
      <c r="E5" s="414"/>
      <c r="F5" s="416"/>
      <c r="G5" s="643"/>
    </row>
    <row r="6" spans="1:15" s="1" customFormat="1" ht="12.75">
      <c r="A6" s="417" t="s">
        <v>43</v>
      </c>
      <c r="B6" s="418"/>
      <c r="C6" s="419"/>
      <c r="D6" s="420"/>
      <c r="E6" s="421"/>
      <c r="F6" s="422"/>
      <c r="G6" s="423"/>
    </row>
    <row r="7" spans="1:15" s="1" customFormat="1" ht="12.75">
      <c r="A7" s="424" t="s">
        <v>503</v>
      </c>
      <c r="B7" s="425">
        <f>B10+B11</f>
        <v>8954731586</v>
      </c>
      <c r="C7" s="426"/>
      <c r="D7" s="427"/>
      <c r="E7" s="428"/>
      <c r="F7" s="428">
        <f>B7+C7</f>
        <v>8954731586</v>
      </c>
      <c r="G7" s="429">
        <f>G10+G11</f>
        <v>776653295.26045001</v>
      </c>
    </row>
    <row r="8" spans="1:15" s="1" customFormat="1" ht="13.5" thickBot="1">
      <c r="A8" s="430" t="s">
        <v>504</v>
      </c>
      <c r="B8" s="431">
        <f>SUM(B15:B24)</f>
        <v>104041721857</v>
      </c>
      <c r="C8" s="432">
        <f>C20+C22+C23+C24</f>
        <v>2839498488</v>
      </c>
      <c r="D8" s="433">
        <f>D23</f>
        <v>55811</v>
      </c>
      <c r="E8" s="434">
        <f>E23</f>
        <v>920961</v>
      </c>
      <c r="F8" s="434">
        <f>B8+C8-E8+D8</f>
        <v>106880355195</v>
      </c>
      <c r="G8" s="435">
        <f>SUM(G15:G24)</f>
        <v>100679117490.98999</v>
      </c>
      <c r="I8" s="436"/>
    </row>
    <row r="9" spans="1:15" s="1" customFormat="1" ht="12.75">
      <c r="A9" s="437" t="s">
        <v>44</v>
      </c>
      <c r="B9" s="438"/>
      <c r="C9" s="427"/>
      <c r="D9" s="427"/>
      <c r="E9" s="428"/>
      <c r="F9" s="428"/>
      <c r="G9" s="429"/>
    </row>
    <row r="10" spans="1:15" s="1" customFormat="1" ht="12.75">
      <c r="A10" s="439" t="s">
        <v>45</v>
      </c>
      <c r="B10" s="438">
        <v>609349000</v>
      </c>
      <c r="C10" s="427"/>
      <c r="D10" s="427"/>
      <c r="E10" s="428"/>
      <c r="F10" s="428">
        <f t="shared" ref="F10:F13" si="0">B10+C10</f>
        <v>609349000</v>
      </c>
      <c r="G10" s="429">
        <v>775508983.88</v>
      </c>
    </row>
    <row r="11" spans="1:15" s="1" customFormat="1" ht="12.75">
      <c r="A11" s="439" t="s">
        <v>46</v>
      </c>
      <c r="B11" s="438">
        <f>B12+B13</f>
        <v>8345382586</v>
      </c>
      <c r="C11" s="427"/>
      <c r="D11" s="427"/>
      <c r="E11" s="428"/>
      <c r="F11" s="428">
        <f t="shared" si="0"/>
        <v>8345382586</v>
      </c>
      <c r="G11" s="429">
        <v>1144311.3804500001</v>
      </c>
    </row>
    <row r="12" spans="1:15" s="1" customFormat="1" ht="12.75">
      <c r="A12" s="440" t="s">
        <v>47</v>
      </c>
      <c r="B12" s="438">
        <v>8198382586</v>
      </c>
      <c r="C12" s="427"/>
      <c r="D12" s="427"/>
      <c r="E12" s="428"/>
      <c r="F12" s="428">
        <f t="shared" si="0"/>
        <v>8198382586</v>
      </c>
      <c r="G12" s="429">
        <v>1969765241.76</v>
      </c>
    </row>
    <row r="13" spans="1:15" s="1" customFormat="1" ht="13.5" thickBot="1">
      <c r="A13" s="440" t="s">
        <v>48</v>
      </c>
      <c r="B13" s="438">
        <v>147000000</v>
      </c>
      <c r="C13" s="427"/>
      <c r="D13" s="427"/>
      <c r="E13" s="428"/>
      <c r="F13" s="428">
        <f t="shared" si="0"/>
        <v>147000000</v>
      </c>
      <c r="G13" s="429">
        <v>625365190.46000004</v>
      </c>
    </row>
    <row r="14" spans="1:15" s="1" customFormat="1" ht="12.75">
      <c r="A14" s="441" t="s">
        <v>49</v>
      </c>
      <c r="B14" s="442"/>
      <c r="C14" s="443"/>
      <c r="D14" s="443"/>
      <c r="E14" s="443"/>
      <c r="F14" s="443"/>
      <c r="G14" s="423"/>
    </row>
    <row r="15" spans="1:15" s="1" customFormat="1" ht="12.75">
      <c r="A15" s="439" t="s">
        <v>311</v>
      </c>
      <c r="B15" s="425">
        <v>38820000000</v>
      </c>
      <c r="C15" s="427"/>
      <c r="D15" s="427"/>
      <c r="E15" s="427"/>
      <c r="F15" s="427">
        <f t="shared" ref="F15:F24" si="1">B15+C15</f>
        <v>38820000000</v>
      </c>
      <c r="G15" s="429">
        <v>38252667058.970001</v>
      </c>
    </row>
    <row r="16" spans="1:15" s="1" customFormat="1" ht="12.75">
      <c r="A16" s="439" t="s">
        <v>50</v>
      </c>
      <c r="B16" s="425">
        <v>11614899360</v>
      </c>
      <c r="C16" s="427"/>
      <c r="D16" s="427"/>
      <c r="E16" s="427"/>
      <c r="F16" s="427">
        <f t="shared" si="1"/>
        <v>11614899360</v>
      </c>
      <c r="G16" s="429">
        <v>10592490761.209999</v>
      </c>
    </row>
    <row r="17" spans="1:7" s="1" customFormat="1" ht="12.75">
      <c r="A17" s="439" t="s">
        <v>51</v>
      </c>
      <c r="B17" s="425">
        <v>2468194000</v>
      </c>
      <c r="C17" s="427"/>
      <c r="D17" s="427"/>
      <c r="E17" s="427"/>
      <c r="F17" s="427">
        <f t="shared" si="1"/>
        <v>2468194000</v>
      </c>
      <c r="G17" s="429">
        <v>1975866231.8499999</v>
      </c>
    </row>
    <row r="18" spans="1:7" s="1" customFormat="1" ht="12.75">
      <c r="A18" s="440" t="s">
        <v>52</v>
      </c>
      <c r="B18" s="425">
        <v>9080000000</v>
      </c>
      <c r="C18" s="427"/>
      <c r="D18" s="427"/>
      <c r="E18" s="427"/>
      <c r="F18" s="427">
        <f t="shared" si="1"/>
        <v>9080000000</v>
      </c>
      <c r="G18" s="429">
        <v>8303369893.3500004</v>
      </c>
    </row>
    <row r="19" spans="1:7" s="1" customFormat="1" ht="12.75">
      <c r="A19" s="440" t="s">
        <v>53</v>
      </c>
      <c r="B19" s="425">
        <v>21350000000</v>
      </c>
      <c r="C19" s="427"/>
      <c r="D19" s="427"/>
      <c r="E19" s="427"/>
      <c r="F19" s="427">
        <f t="shared" si="1"/>
        <v>21350000000</v>
      </c>
      <c r="G19" s="429">
        <v>21213131492.419998</v>
      </c>
    </row>
    <row r="20" spans="1:7" s="1" customFormat="1" ht="12.75">
      <c r="A20" s="439" t="s">
        <v>54</v>
      </c>
      <c r="B20" s="425">
        <v>11116378959</v>
      </c>
      <c r="C20" s="427">
        <v>310609856</v>
      </c>
      <c r="D20" s="427"/>
      <c r="E20" s="427"/>
      <c r="F20" s="427">
        <f t="shared" si="1"/>
        <v>11426988815</v>
      </c>
      <c r="G20" s="429">
        <v>9668796254.0200005</v>
      </c>
    </row>
    <row r="21" spans="1:7" s="1" customFormat="1" ht="12.75">
      <c r="A21" s="439" t="s">
        <v>55</v>
      </c>
      <c r="B21" s="425">
        <v>400000000</v>
      </c>
      <c r="C21" s="427"/>
      <c r="D21" s="427"/>
      <c r="E21" s="427"/>
      <c r="F21" s="427">
        <f t="shared" si="1"/>
        <v>400000000</v>
      </c>
      <c r="G21" s="429">
        <v>229499564.03</v>
      </c>
    </row>
    <row r="22" spans="1:7" s="1" customFormat="1" ht="12.75">
      <c r="A22" s="439" t="s">
        <v>56</v>
      </c>
      <c r="B22" s="425">
        <v>3700000000</v>
      </c>
      <c r="C22" s="427">
        <v>692795000</v>
      </c>
      <c r="D22" s="427"/>
      <c r="E22" s="427"/>
      <c r="F22" s="427">
        <f t="shared" si="1"/>
        <v>4392795000</v>
      </c>
      <c r="G22" s="429">
        <v>4320059421.5</v>
      </c>
    </row>
    <row r="23" spans="1:7" s="1" customFormat="1" ht="12.75">
      <c r="A23" s="439" t="s">
        <v>57</v>
      </c>
      <c r="B23" s="425">
        <v>5013449538</v>
      </c>
      <c r="C23" s="427">
        <v>1809093632</v>
      </c>
      <c r="D23" s="427">
        <v>55811</v>
      </c>
      <c r="E23" s="427">
        <v>920961</v>
      </c>
      <c r="F23" s="427">
        <f>B23+C23-E23</f>
        <v>6821622209</v>
      </c>
      <c r="G23" s="429">
        <v>5641824813.6400003</v>
      </c>
    </row>
    <row r="24" spans="1:7" s="1" customFormat="1" ht="13.5" thickBot="1">
      <c r="A24" s="444" t="s">
        <v>58</v>
      </c>
      <c r="B24" s="431">
        <v>478800000</v>
      </c>
      <c r="C24" s="433">
        <v>27000000</v>
      </c>
      <c r="D24" s="433"/>
      <c r="E24" s="433"/>
      <c r="F24" s="433">
        <f t="shared" si="1"/>
        <v>505800000</v>
      </c>
      <c r="G24" s="435">
        <v>481412000</v>
      </c>
    </row>
    <row r="25" spans="1:7" s="1" customFormat="1" ht="12.75">
      <c r="A25" s="445" t="s">
        <v>59</v>
      </c>
      <c r="B25" s="446"/>
      <c r="C25" s="443"/>
      <c r="D25" s="443"/>
      <c r="E25" s="447"/>
      <c r="F25" s="447"/>
      <c r="G25" s="423"/>
    </row>
    <row r="26" spans="1:7" s="1" customFormat="1" ht="12.75">
      <c r="A26" s="439" t="s">
        <v>60</v>
      </c>
      <c r="B26" s="438">
        <v>2915004459</v>
      </c>
      <c r="C26" s="427">
        <v>386043840</v>
      </c>
      <c r="D26" s="427">
        <v>26400</v>
      </c>
      <c r="E26" s="428"/>
      <c r="F26" s="428">
        <f>B26+C26+D26</f>
        <v>3301074699</v>
      </c>
      <c r="G26" s="429">
        <v>3159457397.9699998</v>
      </c>
    </row>
    <row r="27" spans="1:7" s="1" customFormat="1" ht="12.75">
      <c r="A27" s="439" t="s">
        <v>61</v>
      </c>
      <c r="B27" s="438">
        <v>1641101517</v>
      </c>
      <c r="C27" s="427">
        <v>127148470</v>
      </c>
      <c r="D27" s="427">
        <v>8976</v>
      </c>
      <c r="E27" s="428"/>
      <c r="F27" s="428">
        <f t="shared" ref="F27:F32" si="2">B27+C27+D27</f>
        <v>1768258963</v>
      </c>
      <c r="G27" s="429">
        <v>1591377133.3399999</v>
      </c>
    </row>
    <row r="28" spans="1:7" s="1" customFormat="1" ht="12.75">
      <c r="A28" s="439" t="s">
        <v>62</v>
      </c>
      <c r="B28" s="438">
        <v>29113604</v>
      </c>
      <c r="C28" s="427">
        <v>3605074</v>
      </c>
      <c r="D28" s="427">
        <v>264</v>
      </c>
      <c r="E28" s="428"/>
      <c r="F28" s="428">
        <f t="shared" si="2"/>
        <v>32718942</v>
      </c>
      <c r="G28" s="429">
        <v>31462181.890000001</v>
      </c>
    </row>
    <row r="29" spans="1:7" s="1" customFormat="1" ht="12.75">
      <c r="A29" s="439" t="s">
        <v>63</v>
      </c>
      <c r="B29" s="438">
        <v>2429473911</v>
      </c>
      <c r="C29" s="427">
        <v>360469440</v>
      </c>
      <c r="D29" s="427">
        <v>26400</v>
      </c>
      <c r="E29" s="428"/>
      <c r="F29" s="428">
        <f t="shared" si="2"/>
        <v>2789969751</v>
      </c>
      <c r="G29" s="429">
        <v>2697655723.9699998</v>
      </c>
    </row>
    <row r="30" spans="1:7" s="1" customFormat="1" ht="12.75">
      <c r="A30" s="439" t="s">
        <v>312</v>
      </c>
      <c r="B30" s="438">
        <v>481886277</v>
      </c>
      <c r="C30" s="427"/>
      <c r="D30" s="427"/>
      <c r="E30" s="428"/>
      <c r="F30" s="428">
        <f t="shared" si="2"/>
        <v>481886277</v>
      </c>
      <c r="G30" s="429">
        <v>448773213</v>
      </c>
    </row>
    <row r="31" spans="1:7" s="1" customFormat="1" ht="12.75">
      <c r="A31" s="439" t="s">
        <v>64</v>
      </c>
      <c r="B31" s="438">
        <v>9365598342</v>
      </c>
      <c r="C31" s="427">
        <v>923313038</v>
      </c>
      <c r="D31" s="427">
        <v>55811</v>
      </c>
      <c r="E31" s="428"/>
      <c r="F31" s="428">
        <f t="shared" si="2"/>
        <v>10288967191</v>
      </c>
      <c r="G31" s="429">
        <v>9605202035.7099991</v>
      </c>
    </row>
    <row r="32" spans="1:7" s="1" customFormat="1" ht="13.5" thickBot="1">
      <c r="A32" s="448" t="s">
        <v>65</v>
      </c>
      <c r="B32" s="449">
        <v>155000000</v>
      </c>
      <c r="C32" s="433">
        <v>1077286993</v>
      </c>
      <c r="D32" s="433"/>
      <c r="E32" s="434"/>
      <c r="F32" s="434">
        <f t="shared" si="2"/>
        <v>1232286993</v>
      </c>
      <c r="G32" s="435">
        <v>298280066.67000002</v>
      </c>
    </row>
    <row r="34" spans="6:6">
      <c r="F34" s="47"/>
    </row>
    <row r="35" spans="6:6">
      <c r="F35" s="450"/>
    </row>
    <row r="36" spans="6:6">
      <c r="F36" s="451"/>
    </row>
    <row r="37" spans="6:6">
      <c r="F37" s="451"/>
    </row>
  </sheetData>
  <mergeCells count="6">
    <mergeCell ref="G3:G5"/>
    <mergeCell ref="A2:F2"/>
    <mergeCell ref="A3:A5"/>
    <mergeCell ref="B3:B5"/>
    <mergeCell ref="C3:C5"/>
    <mergeCell ref="D3:D5"/>
  </mergeCells>
  <printOptions horizontalCentered="1"/>
  <pageMargins left="0.23622047244094491" right="0.23622047244094491" top="0.74803149606299213" bottom="0" header="0.31496062992125984" footer="0.31496062992125984"/>
  <pageSetup paperSize="9" scale="76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100"/>
  <sheetViews>
    <sheetView showWhiteSpace="0" view="pageBreakPreview" zoomScale="40" zoomScaleNormal="70" zoomScaleSheetLayoutView="40" zoomScalePageLayoutView="40" workbookViewId="0">
      <selection sqref="A1:AB1"/>
    </sheetView>
  </sheetViews>
  <sheetFormatPr defaultRowHeight="18.75"/>
  <cols>
    <col min="1" max="1" width="27.42578125" style="176" customWidth="1"/>
    <col min="2" max="28" width="11" style="176" customWidth="1"/>
    <col min="29" max="29" width="9.140625" style="176"/>
    <col min="30" max="30" width="11" style="176" bestFit="1" customWidth="1"/>
    <col min="31" max="16384" width="9.140625" style="176"/>
  </cols>
  <sheetData>
    <row r="1" spans="1:28" ht="38.25" customHeight="1" thickBot="1">
      <c r="A1" s="652" t="s">
        <v>17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  <c r="AA1" s="652"/>
      <c r="AB1" s="652"/>
    </row>
    <row r="2" spans="1:28" ht="28.5" customHeight="1" thickBot="1">
      <c r="A2" s="659" t="s">
        <v>186</v>
      </c>
      <c r="B2" s="653">
        <v>2014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5"/>
      <c r="N2" s="653">
        <v>2015</v>
      </c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5"/>
      <c r="Z2" s="656" t="s">
        <v>505</v>
      </c>
      <c r="AA2" s="657"/>
      <c r="AB2" s="658"/>
    </row>
    <row r="3" spans="1:28" ht="28.5" customHeight="1" thickBot="1">
      <c r="A3" s="660"/>
      <c r="B3" s="452">
        <v>1</v>
      </c>
      <c r="C3" s="453">
        <v>2</v>
      </c>
      <c r="D3" s="453">
        <v>3</v>
      </c>
      <c r="E3" s="453">
        <v>4</v>
      </c>
      <c r="F3" s="453">
        <v>5</v>
      </c>
      <c r="G3" s="453">
        <v>6</v>
      </c>
      <c r="H3" s="453">
        <v>7</v>
      </c>
      <c r="I3" s="453">
        <v>8</v>
      </c>
      <c r="J3" s="453">
        <v>9</v>
      </c>
      <c r="K3" s="453">
        <v>10</v>
      </c>
      <c r="L3" s="453">
        <v>11</v>
      </c>
      <c r="M3" s="453">
        <v>12</v>
      </c>
      <c r="N3" s="452">
        <v>1</v>
      </c>
      <c r="O3" s="453">
        <v>2</v>
      </c>
      <c r="P3" s="453">
        <v>3</v>
      </c>
      <c r="Q3" s="453">
        <v>4</v>
      </c>
      <c r="R3" s="453">
        <v>5</v>
      </c>
      <c r="S3" s="453">
        <v>6</v>
      </c>
      <c r="T3" s="453">
        <v>7</v>
      </c>
      <c r="U3" s="453">
        <v>8</v>
      </c>
      <c r="V3" s="453">
        <v>9</v>
      </c>
      <c r="W3" s="453">
        <v>10</v>
      </c>
      <c r="X3" s="453">
        <v>11</v>
      </c>
      <c r="Y3" s="454">
        <v>12</v>
      </c>
      <c r="Z3" s="455">
        <v>2014</v>
      </c>
      <c r="AA3" s="455">
        <v>2015</v>
      </c>
      <c r="AB3" s="456" t="s">
        <v>113</v>
      </c>
    </row>
    <row r="4" spans="1:28" ht="24" customHeight="1">
      <c r="A4" s="457" t="s">
        <v>1</v>
      </c>
      <c r="B4" s="458">
        <v>5.3601497605900112</v>
      </c>
      <c r="C4" s="459">
        <v>5.3887580493749896</v>
      </c>
      <c r="D4" s="459">
        <v>5.3645311154101414</v>
      </c>
      <c r="E4" s="459">
        <v>5.3541871880209557</v>
      </c>
      <c r="F4" s="459">
        <v>5.298855043977774</v>
      </c>
      <c r="G4" s="459">
        <v>5.2638841800348555</v>
      </c>
      <c r="H4" s="459">
        <v>5.3736205165300071</v>
      </c>
      <c r="I4" s="459">
        <v>5.3393713689855504</v>
      </c>
      <c r="J4" s="459">
        <v>5.2033125434613288</v>
      </c>
      <c r="K4" s="459">
        <v>5.1156788093899275</v>
      </c>
      <c r="L4" s="459">
        <v>5.0328272024818173</v>
      </c>
      <c r="M4" s="459">
        <v>5.0315895275929741</v>
      </c>
      <c r="N4" s="460">
        <v>5.0839937669891997</v>
      </c>
      <c r="O4" s="459">
        <v>5.0695190235525143</v>
      </c>
      <c r="P4" s="459">
        <v>4.9550145777809576</v>
      </c>
      <c r="Q4" s="459">
        <v>4.7890805931412714</v>
      </c>
      <c r="R4" s="459">
        <v>4.6147566030011546</v>
      </c>
      <c r="S4" s="459">
        <v>4.5098504348400787</v>
      </c>
      <c r="T4" s="459">
        <v>4.6237334885637607</v>
      </c>
      <c r="U4" s="459">
        <v>4.5788991247783635</v>
      </c>
      <c r="V4" s="459">
        <v>4.4299146337579431</v>
      </c>
      <c r="W4" s="459">
        <v>4.2803136260683079</v>
      </c>
      <c r="X4" s="459">
        <v>4.1887240832736863</v>
      </c>
      <c r="Y4" s="461">
        <v>4.2011423059829225</v>
      </c>
      <c r="Z4" s="462">
        <v>5.265404651564447</v>
      </c>
      <c r="AA4" s="462">
        <v>4.6435869024078951</v>
      </c>
      <c r="AB4" s="463">
        <f>+AA4-Z4</f>
        <v>-0.62181774915655197</v>
      </c>
    </row>
    <row r="5" spans="1:28" ht="24" customHeight="1">
      <c r="A5" s="464" t="s">
        <v>2</v>
      </c>
      <c r="B5" s="465">
        <v>7.2698571803605105</v>
      </c>
      <c r="C5" s="466">
        <v>7.2742436913679001</v>
      </c>
      <c r="D5" s="466">
        <v>7.0689972484714358</v>
      </c>
      <c r="E5" s="466">
        <v>6.7560602961325866</v>
      </c>
      <c r="F5" s="466">
        <v>6.4930395848289537</v>
      </c>
      <c r="G5" s="466">
        <v>6.3554474204414149</v>
      </c>
      <c r="H5" s="466">
        <v>6.4470583941772324</v>
      </c>
      <c r="I5" s="466">
        <v>6.4198269162074038</v>
      </c>
      <c r="J5" s="466">
        <v>6.3413787948127718</v>
      </c>
      <c r="K5" s="466">
        <v>6.1718856986351396</v>
      </c>
      <c r="L5" s="466">
        <v>6.1194373938608191</v>
      </c>
      <c r="M5" s="466">
        <v>6.3552436380235084</v>
      </c>
      <c r="N5" s="465">
        <v>6.5245702923917879</v>
      </c>
      <c r="O5" s="466">
        <v>6.4096788945313881</v>
      </c>
      <c r="P5" s="466">
        <v>6.1486818964653143</v>
      </c>
      <c r="Q5" s="466">
        <v>5.8349192309322788</v>
      </c>
      <c r="R5" s="466">
        <v>5.5793263167549467</v>
      </c>
      <c r="S5" s="466">
        <v>5.4468462969889009</v>
      </c>
      <c r="T5" s="466">
        <v>5.5229571189283577</v>
      </c>
      <c r="U5" s="466">
        <v>5.4627292168667783</v>
      </c>
      <c r="V5" s="466">
        <v>5.3260049598906223</v>
      </c>
      <c r="W5" s="466">
        <v>5.1654722234902088</v>
      </c>
      <c r="X5" s="466">
        <v>5.212437605476798</v>
      </c>
      <c r="Y5" s="467">
        <v>5.4052654055877163</v>
      </c>
      <c r="Z5" s="462">
        <v>6.6127135620637212</v>
      </c>
      <c r="AA5" s="462">
        <v>5.7172124190429736</v>
      </c>
      <c r="AB5" s="468">
        <f t="shared" ref="AB5:AB18" si="0">+AA5-Z5</f>
        <v>-0.89550114302074757</v>
      </c>
    </row>
    <row r="6" spans="1:28" ht="24" customHeight="1">
      <c r="A6" s="464" t="s">
        <v>3</v>
      </c>
      <c r="B6" s="465">
        <v>7.9060023045497401</v>
      </c>
      <c r="C6" s="466">
        <v>7.8195905588117443</v>
      </c>
      <c r="D6" s="466">
        <v>7.3788109791634611</v>
      </c>
      <c r="E6" s="466">
        <v>6.7515385261899654</v>
      </c>
      <c r="F6" s="466">
        <v>6.2505984367081657</v>
      </c>
      <c r="G6" s="466">
        <v>5.9714299074160673</v>
      </c>
      <c r="H6" s="466">
        <v>5.9218987489769672</v>
      </c>
      <c r="I6" s="466">
        <v>5.7675059073142974</v>
      </c>
      <c r="J6" s="466">
        <v>5.6108016133984258</v>
      </c>
      <c r="K6" s="466">
        <v>5.5070811695774751</v>
      </c>
      <c r="L6" s="466">
        <v>5.6139263682713167</v>
      </c>
      <c r="M6" s="466">
        <v>6.1987644751368238</v>
      </c>
      <c r="N6" s="465">
        <v>6.6742815240996141</v>
      </c>
      <c r="O6" s="466">
        <v>6.5920862987964153</v>
      </c>
      <c r="P6" s="466">
        <v>6.0323510381742249</v>
      </c>
      <c r="Q6" s="466">
        <v>5.3306174351245703</v>
      </c>
      <c r="R6" s="466">
        <v>4.8062158126764647</v>
      </c>
      <c r="S6" s="466">
        <v>4.5714555520143536</v>
      </c>
      <c r="T6" s="466">
        <v>4.6133016391350887</v>
      </c>
      <c r="U6" s="466">
        <v>4.5240223410846117</v>
      </c>
      <c r="V6" s="466">
        <v>4.3074738033688247</v>
      </c>
      <c r="W6" s="466">
        <v>4.2545655834986933</v>
      </c>
      <c r="X6" s="466">
        <v>4.4612140453963889</v>
      </c>
      <c r="Y6" s="467">
        <v>5.065106883405095</v>
      </c>
      <c r="Z6" s="462">
        <v>6.4314288794847796</v>
      </c>
      <c r="AA6" s="462">
        <v>5.159075958216933</v>
      </c>
      <c r="AB6" s="468">
        <f t="shared" si="0"/>
        <v>-1.2723529212678466</v>
      </c>
    </row>
    <row r="7" spans="1:28" ht="24" customHeight="1">
      <c r="A7" s="464" t="s">
        <v>4</v>
      </c>
      <c r="B7" s="465">
        <v>6.9326216857883187</v>
      </c>
      <c r="C7" s="466">
        <v>6.774705559978905</v>
      </c>
      <c r="D7" s="466">
        <v>6.3731221288747255</v>
      </c>
      <c r="E7" s="466">
        <v>5.9004143141791836</v>
      </c>
      <c r="F7" s="466">
        <v>5.6095279310282278</v>
      </c>
      <c r="G7" s="466">
        <v>5.479675893264722</v>
      </c>
      <c r="H7" s="466">
        <v>5.6174238691238791</v>
      </c>
      <c r="I7" s="466">
        <v>5.5965487776054941</v>
      </c>
      <c r="J7" s="466">
        <v>5.4358985021715007</v>
      </c>
      <c r="K7" s="466">
        <v>5.2944358618250291</v>
      </c>
      <c r="L7" s="466">
        <v>5.3073876087216778</v>
      </c>
      <c r="M7" s="466">
        <v>5.7006686917432576</v>
      </c>
      <c r="N7" s="465">
        <v>5.9001512859304084</v>
      </c>
      <c r="O7" s="466">
        <v>5.7201856124324912</v>
      </c>
      <c r="P7" s="466">
        <v>5.2820056046921069</v>
      </c>
      <c r="Q7" s="466">
        <v>4.8662663613077566</v>
      </c>
      <c r="R7" s="466">
        <v>4.6303281534288914</v>
      </c>
      <c r="S7" s="466">
        <v>4.5237603872508174</v>
      </c>
      <c r="T7" s="466">
        <v>4.6472959618511798</v>
      </c>
      <c r="U7" s="466">
        <v>4.5732759973633827</v>
      </c>
      <c r="V7" s="466">
        <v>4.3500183232533782</v>
      </c>
      <c r="W7" s="466">
        <v>4.2242092286565862</v>
      </c>
      <c r="X7" s="466">
        <v>4.2554027813809423</v>
      </c>
      <c r="Y7" s="467">
        <v>4.6170427011548503</v>
      </c>
      <c r="Z7" s="462">
        <v>5.8675446416368313</v>
      </c>
      <c r="AA7" s="462">
        <v>4.8504558851744619</v>
      </c>
      <c r="AB7" s="468">
        <f t="shared" si="0"/>
        <v>-1.0170887564623694</v>
      </c>
    </row>
    <row r="8" spans="1:28" ht="24" customHeight="1">
      <c r="A8" s="464" t="s">
        <v>5</v>
      </c>
      <c r="B8" s="465">
        <v>9.6937931302985163</v>
      </c>
      <c r="C8" s="466">
        <v>9.5310254098959728</v>
      </c>
      <c r="D8" s="466">
        <v>9.1518412464572645</v>
      </c>
      <c r="E8" s="466">
        <v>8.6348129539300693</v>
      </c>
      <c r="F8" s="466">
        <v>8.2179850377481269</v>
      </c>
      <c r="G8" s="466">
        <v>8.018627450980393</v>
      </c>
      <c r="H8" s="466">
        <v>8.177939084800629</v>
      </c>
      <c r="I8" s="466">
        <v>8.079775496262366</v>
      </c>
      <c r="J8" s="466">
        <v>8.0916436212614773</v>
      </c>
      <c r="K8" s="466">
        <v>7.9479498221306875</v>
      </c>
      <c r="L8" s="466">
        <v>7.957359484604229</v>
      </c>
      <c r="M8" s="466">
        <v>8.2081632451589659</v>
      </c>
      <c r="N8" s="465">
        <v>8.4320870612865644</v>
      </c>
      <c r="O8" s="466">
        <v>8.2350324924019667</v>
      </c>
      <c r="P8" s="466">
        <v>7.9180698344880103</v>
      </c>
      <c r="Q8" s="466">
        <v>7.5380044565486513</v>
      </c>
      <c r="R8" s="466">
        <v>7.2215003422041919</v>
      </c>
      <c r="S8" s="466">
        <v>6.9708101667990459</v>
      </c>
      <c r="T8" s="466">
        <v>6.9043146375644806</v>
      </c>
      <c r="U8" s="466">
        <v>6.8042231737459034</v>
      </c>
      <c r="V8" s="466">
        <v>6.6109968408932103</v>
      </c>
      <c r="W8" s="466">
        <v>6.6757654293006441</v>
      </c>
      <c r="X8" s="466">
        <v>6.8283200837341438</v>
      </c>
      <c r="Y8" s="467">
        <v>7.0611591354619234</v>
      </c>
      <c r="Z8" s="462">
        <v>8.5252084525088403</v>
      </c>
      <c r="AA8" s="462">
        <v>7.3286953817729668</v>
      </c>
      <c r="AB8" s="468">
        <f t="shared" si="0"/>
        <v>-1.1965130707358735</v>
      </c>
    </row>
    <row r="9" spans="1:28" ht="24" customHeight="1">
      <c r="A9" s="464" t="s">
        <v>6</v>
      </c>
      <c r="B9" s="465">
        <v>11.927252220499083</v>
      </c>
      <c r="C9" s="466">
        <v>11.891341438359223</v>
      </c>
      <c r="D9" s="466">
        <v>11.709380309398194</v>
      </c>
      <c r="E9" s="466">
        <v>11.322037537349484</v>
      </c>
      <c r="F9" s="466">
        <v>11.001142259668924</v>
      </c>
      <c r="G9" s="466">
        <v>10.822941659583472</v>
      </c>
      <c r="H9" s="466">
        <v>10.794414987120891</v>
      </c>
      <c r="I9" s="466">
        <v>10.651788297751891</v>
      </c>
      <c r="J9" s="466">
        <v>10.626442685684779</v>
      </c>
      <c r="K9" s="466">
        <v>10.491278881276072</v>
      </c>
      <c r="L9" s="466">
        <v>10.434806126772626</v>
      </c>
      <c r="M9" s="466">
        <v>10.66788159829669</v>
      </c>
      <c r="N9" s="465">
        <v>10.893812897693939</v>
      </c>
      <c r="O9" s="466">
        <v>10.728574912168204</v>
      </c>
      <c r="P9" s="466">
        <v>10.416843642515412</v>
      </c>
      <c r="Q9" s="466">
        <v>9.9703883899320527</v>
      </c>
      <c r="R9" s="466">
        <v>9.6527294349692543</v>
      </c>
      <c r="S9" s="466">
        <v>9.4038108060538868</v>
      </c>
      <c r="T9" s="466">
        <v>9.3705955857780108</v>
      </c>
      <c r="U9" s="466">
        <v>9.2112461536504195</v>
      </c>
      <c r="V9" s="466">
        <v>8.965656209463118</v>
      </c>
      <c r="W9" s="466">
        <v>8.769209155553634</v>
      </c>
      <c r="X9" s="466">
        <v>8.7889710743876908</v>
      </c>
      <c r="Y9" s="467">
        <v>8.9133707852880164</v>
      </c>
      <c r="Z9" s="462">
        <v>11.063356400704089</v>
      </c>
      <c r="AA9" s="462">
        <v>9.6817847975544087</v>
      </c>
      <c r="AB9" s="468">
        <f t="shared" si="0"/>
        <v>-1.3815716031496805</v>
      </c>
    </row>
    <row r="10" spans="1:28" ht="24" customHeight="1">
      <c r="A10" s="464" t="s">
        <v>7</v>
      </c>
      <c r="B10" s="465">
        <v>8.8463980760916563</v>
      </c>
      <c r="C10" s="466">
        <v>8.8619576424454483</v>
      </c>
      <c r="D10" s="466">
        <v>8.7590969221868473</v>
      </c>
      <c r="E10" s="466">
        <v>8.4094190373548603</v>
      </c>
      <c r="F10" s="466">
        <v>8.0624218116971402</v>
      </c>
      <c r="G10" s="466">
        <v>7.8773889134050714</v>
      </c>
      <c r="H10" s="466">
        <v>7.9203248389046186</v>
      </c>
      <c r="I10" s="466">
        <v>7.8344085509557928</v>
      </c>
      <c r="J10" s="466">
        <v>7.726214464655266</v>
      </c>
      <c r="K10" s="466">
        <v>7.5415711351023571</v>
      </c>
      <c r="L10" s="466">
        <v>7.4683915492573556</v>
      </c>
      <c r="M10" s="466">
        <v>7.7170812920481984</v>
      </c>
      <c r="N10" s="465">
        <v>7.7713681048607324</v>
      </c>
      <c r="O10" s="466">
        <v>7.646181007311184</v>
      </c>
      <c r="P10" s="466">
        <v>7.3529914237878842</v>
      </c>
      <c r="Q10" s="466">
        <v>7.0540570160417548</v>
      </c>
      <c r="R10" s="466">
        <v>6.7086996641705285</v>
      </c>
      <c r="S10" s="466">
        <v>6.4464183322059974</v>
      </c>
      <c r="T10" s="466">
        <v>6.5326253200666775</v>
      </c>
      <c r="U10" s="466">
        <v>6.4986481931191999</v>
      </c>
      <c r="V10" s="466">
        <v>6.3088851976908833</v>
      </c>
      <c r="W10" s="466">
        <v>6.1349149840052055</v>
      </c>
      <c r="X10" s="466">
        <v>6.1098125202545699</v>
      </c>
      <c r="Y10" s="467">
        <v>6.3639280797457749</v>
      </c>
      <c r="Z10" s="462">
        <v>8.1177869985542888</v>
      </c>
      <c r="AA10" s="462">
        <v>6.8141828129063553</v>
      </c>
      <c r="AB10" s="468">
        <f t="shared" si="0"/>
        <v>-1.3036041856479335</v>
      </c>
    </row>
    <row r="11" spans="1:28" ht="24" customHeight="1">
      <c r="A11" s="464" t="s">
        <v>8</v>
      </c>
      <c r="B11" s="465">
        <v>7.703826502880748</v>
      </c>
      <c r="C11" s="466">
        <v>7.7201152223524829</v>
      </c>
      <c r="D11" s="466">
        <v>7.4382415236933657</v>
      </c>
      <c r="E11" s="466">
        <v>6.8941918104035906</v>
      </c>
      <c r="F11" s="466">
        <v>6.4811429382199988</v>
      </c>
      <c r="G11" s="466">
        <v>6.2525274605169683</v>
      </c>
      <c r="H11" s="466">
        <v>6.3407074566654096</v>
      </c>
      <c r="I11" s="466">
        <v>6.2437712871395563</v>
      </c>
      <c r="J11" s="466">
        <v>6.1535847495019089</v>
      </c>
      <c r="K11" s="466">
        <v>5.926470507552108</v>
      </c>
      <c r="L11" s="466">
        <v>5.9310026689512014</v>
      </c>
      <c r="M11" s="466">
        <v>6.3551124497109059</v>
      </c>
      <c r="N11" s="465">
        <v>6.4456878892448142</v>
      </c>
      <c r="O11" s="466">
        <v>6.2380489898559137</v>
      </c>
      <c r="P11" s="466">
        <v>5.9440155078034653</v>
      </c>
      <c r="Q11" s="466">
        <v>5.4109840081791702</v>
      </c>
      <c r="R11" s="466">
        <v>5.0247635454108766</v>
      </c>
      <c r="S11" s="466">
        <v>4.7927092458059652</v>
      </c>
      <c r="T11" s="466">
        <v>4.929337858808494</v>
      </c>
      <c r="U11" s="466">
        <v>4.8675959635110253</v>
      </c>
      <c r="V11" s="466">
        <v>4.6810982945685451</v>
      </c>
      <c r="W11" s="466">
        <v>4.5331848332391491</v>
      </c>
      <c r="X11" s="466">
        <v>4.6230006770781307</v>
      </c>
      <c r="Y11" s="467">
        <v>4.9566212328234522</v>
      </c>
      <c r="Z11" s="462">
        <v>6.6621564297225362</v>
      </c>
      <c r="AA11" s="462">
        <v>5.2725939618984263</v>
      </c>
      <c r="AB11" s="468">
        <f t="shared" si="0"/>
        <v>-1.3895624678241099</v>
      </c>
    </row>
    <row r="12" spans="1:28" ht="24" customHeight="1">
      <c r="A12" s="464" t="s">
        <v>9</v>
      </c>
      <c r="B12" s="465">
        <v>8.0867963458405043</v>
      </c>
      <c r="C12" s="466">
        <v>7.9448832708880275</v>
      </c>
      <c r="D12" s="466">
        <v>7.6523800754994928</v>
      </c>
      <c r="E12" s="466">
        <v>6.8713011778549422</v>
      </c>
      <c r="F12" s="466">
        <v>6.3347267539646133</v>
      </c>
      <c r="G12" s="466">
        <v>6.0706076671633342</v>
      </c>
      <c r="H12" s="466">
        <v>6.2090257441069276</v>
      </c>
      <c r="I12" s="466">
        <v>6.0939497168900125</v>
      </c>
      <c r="J12" s="466">
        <v>5.9085331975182891</v>
      </c>
      <c r="K12" s="466">
        <v>5.7158659512302474</v>
      </c>
      <c r="L12" s="466">
        <v>5.7593564913012738</v>
      </c>
      <c r="M12" s="466">
        <v>6.2231355374631541</v>
      </c>
      <c r="N12" s="465">
        <v>6.5254392094664535</v>
      </c>
      <c r="O12" s="466">
        <v>6.3821456538762726</v>
      </c>
      <c r="P12" s="466">
        <v>5.9465325676612855</v>
      </c>
      <c r="Q12" s="466">
        <v>5.2583208273711888</v>
      </c>
      <c r="R12" s="466">
        <v>4.8484195381375796</v>
      </c>
      <c r="S12" s="466">
        <v>4.6306173962213562</v>
      </c>
      <c r="T12" s="466">
        <v>4.8992010174702676</v>
      </c>
      <c r="U12" s="466">
        <v>4.8562563304717896</v>
      </c>
      <c r="V12" s="466">
        <v>4.6150106491341791</v>
      </c>
      <c r="W12" s="466">
        <v>4.4640452659286431</v>
      </c>
      <c r="X12" s="466">
        <v>4.58130455761723</v>
      </c>
      <c r="Y12" s="467">
        <v>5.1383491736504521</v>
      </c>
      <c r="Z12" s="462">
        <v>6.6259290669332254</v>
      </c>
      <c r="AA12" s="462">
        <v>5.2331131008721625</v>
      </c>
      <c r="AB12" s="468">
        <f t="shared" si="0"/>
        <v>-1.3928159660610628</v>
      </c>
    </row>
    <row r="13" spans="1:28" ht="24" customHeight="1">
      <c r="A13" s="464" t="s">
        <v>10</v>
      </c>
      <c r="B13" s="465">
        <v>8.6004518605853271</v>
      </c>
      <c r="C13" s="466">
        <v>8.4856992556812081</v>
      </c>
      <c r="D13" s="466">
        <v>8.0205130591859355</v>
      </c>
      <c r="E13" s="466">
        <v>7.2009666899604001</v>
      </c>
      <c r="F13" s="466">
        <v>6.7317246584164048</v>
      </c>
      <c r="G13" s="466">
        <v>6.546915622784212</v>
      </c>
      <c r="H13" s="466">
        <v>6.7087746744850572</v>
      </c>
      <c r="I13" s="466">
        <v>6.7155431220712867</v>
      </c>
      <c r="J13" s="466">
        <v>6.5481728546768476</v>
      </c>
      <c r="K13" s="466">
        <v>6.4386241310039063</v>
      </c>
      <c r="L13" s="466">
        <v>6.5093786635404456</v>
      </c>
      <c r="M13" s="466">
        <v>7.3521305168834523</v>
      </c>
      <c r="N13" s="465">
        <v>7.5996972559419378</v>
      </c>
      <c r="O13" s="466">
        <v>7.4955530377302004</v>
      </c>
      <c r="P13" s="466">
        <v>6.9937651683874638</v>
      </c>
      <c r="Q13" s="466">
        <v>6.1577983592921024</v>
      </c>
      <c r="R13" s="466">
        <v>5.7887098815765068</v>
      </c>
      <c r="S13" s="466">
        <v>5.60325909255599</v>
      </c>
      <c r="T13" s="466">
        <v>5.7823199436388881</v>
      </c>
      <c r="U13" s="466">
        <v>5.741220333783648</v>
      </c>
      <c r="V13" s="466">
        <v>5.5560431844114806</v>
      </c>
      <c r="W13" s="466">
        <v>5.4034426008679715</v>
      </c>
      <c r="X13" s="466">
        <v>5.525584968092649</v>
      </c>
      <c r="Y13" s="467">
        <v>6.2191650433204355</v>
      </c>
      <c r="Z13" s="462">
        <v>7.1860912840919351</v>
      </c>
      <c r="AA13" s="462">
        <v>6.212313859837403</v>
      </c>
      <c r="AB13" s="468">
        <f t="shared" si="0"/>
        <v>-0.97377742425453206</v>
      </c>
    </row>
    <row r="14" spans="1:28" ht="24" customHeight="1">
      <c r="A14" s="464" t="s">
        <v>11</v>
      </c>
      <c r="B14" s="465">
        <v>9.3671989639590549</v>
      </c>
      <c r="C14" s="466">
        <v>9.2717960942839497</v>
      </c>
      <c r="D14" s="466">
        <v>9.0750719735274448</v>
      </c>
      <c r="E14" s="466">
        <v>8.5423868291852827</v>
      </c>
      <c r="F14" s="466">
        <v>8.1562342395674676</v>
      </c>
      <c r="G14" s="466">
        <v>7.9838359999949136</v>
      </c>
      <c r="H14" s="466">
        <v>8.0805434674791883</v>
      </c>
      <c r="I14" s="466">
        <v>8.0203143942867037</v>
      </c>
      <c r="J14" s="466">
        <v>7.8807017812152322</v>
      </c>
      <c r="K14" s="466">
        <v>7.7256426345081595</v>
      </c>
      <c r="L14" s="466">
        <v>7.7403339948567087</v>
      </c>
      <c r="M14" s="466">
        <v>8.2451294741990147</v>
      </c>
      <c r="N14" s="465">
        <v>8.4152800239133594</v>
      </c>
      <c r="O14" s="466">
        <v>8.2517591528977619</v>
      </c>
      <c r="P14" s="466">
        <v>7.9218005753641396</v>
      </c>
      <c r="Q14" s="466">
        <v>7.3804575134139556</v>
      </c>
      <c r="R14" s="466">
        <v>6.9653155870453123</v>
      </c>
      <c r="S14" s="466">
        <v>6.7821095566613598</v>
      </c>
      <c r="T14" s="466">
        <v>6.9015378377892915</v>
      </c>
      <c r="U14" s="466">
        <v>6.855776180468812</v>
      </c>
      <c r="V14" s="466">
        <v>6.6270841059324139</v>
      </c>
      <c r="W14" s="466">
        <v>6.457590458554602</v>
      </c>
      <c r="X14" s="466">
        <v>6.5519263864914992</v>
      </c>
      <c r="Y14" s="467">
        <v>7.0118647078357519</v>
      </c>
      <c r="Z14" s="462">
        <v>8.3707876985053087</v>
      </c>
      <c r="AA14" s="462">
        <v>7.2384935383934463</v>
      </c>
      <c r="AB14" s="468">
        <f t="shared" si="0"/>
        <v>-1.1322941601118623</v>
      </c>
    </row>
    <row r="15" spans="1:28" ht="24" customHeight="1">
      <c r="A15" s="464" t="s">
        <v>12</v>
      </c>
      <c r="B15" s="465">
        <v>10.478575118561714</v>
      </c>
      <c r="C15" s="466">
        <v>10.486166431409817</v>
      </c>
      <c r="D15" s="466">
        <v>10.054091862905105</v>
      </c>
      <c r="E15" s="466">
        <v>9.2767427744315256</v>
      </c>
      <c r="F15" s="466">
        <v>8.7722248694303513</v>
      </c>
      <c r="G15" s="466">
        <v>8.5302635457263296</v>
      </c>
      <c r="H15" s="466">
        <v>8.5759681016105969</v>
      </c>
      <c r="I15" s="466">
        <v>8.4687163788678212</v>
      </c>
      <c r="J15" s="466">
        <v>8.3408801903215668</v>
      </c>
      <c r="K15" s="466">
        <v>8.1862418156369472</v>
      </c>
      <c r="L15" s="466">
        <v>8.196705897839113</v>
      </c>
      <c r="M15" s="466">
        <v>8.8182168828847463</v>
      </c>
      <c r="N15" s="465">
        <v>9.1996196734275042</v>
      </c>
      <c r="O15" s="466">
        <v>9.0089135375086844</v>
      </c>
      <c r="P15" s="466">
        <v>8.4710953287070776</v>
      </c>
      <c r="Q15" s="466">
        <v>7.6853027078801723</v>
      </c>
      <c r="R15" s="466">
        <v>7.1517039572273413</v>
      </c>
      <c r="S15" s="466">
        <v>6.8351399817363694</v>
      </c>
      <c r="T15" s="466">
        <v>6.8684629901943381</v>
      </c>
      <c r="U15" s="466">
        <v>6.7604365394414101</v>
      </c>
      <c r="V15" s="466">
        <v>6.5516885408210674</v>
      </c>
      <c r="W15" s="466">
        <v>6.3368340957981451</v>
      </c>
      <c r="X15" s="466">
        <v>6.4421133627660758</v>
      </c>
      <c r="Y15" s="467">
        <v>7.0058108445331726</v>
      </c>
      <c r="Z15" s="462">
        <v>9.0582875391527935</v>
      </c>
      <c r="AA15" s="462">
        <v>7.4498691557697132</v>
      </c>
      <c r="AB15" s="468">
        <f t="shared" si="0"/>
        <v>-1.6084183833830803</v>
      </c>
    </row>
    <row r="16" spans="1:28" ht="24" customHeight="1">
      <c r="A16" s="464" t="s">
        <v>13</v>
      </c>
      <c r="B16" s="465">
        <v>8.7482365981459083</v>
      </c>
      <c r="C16" s="466">
        <v>8.672620368315954</v>
      </c>
      <c r="D16" s="466">
        <v>8.3432594761015508</v>
      </c>
      <c r="E16" s="466">
        <v>7.7400858802727956</v>
      </c>
      <c r="F16" s="466">
        <v>7.2655371514485338</v>
      </c>
      <c r="G16" s="466">
        <v>7.1198131612041289</v>
      </c>
      <c r="H16" s="466">
        <v>7.1846920954719176</v>
      </c>
      <c r="I16" s="466">
        <v>7.1099742948838198</v>
      </c>
      <c r="J16" s="466">
        <v>6.8977853103331039</v>
      </c>
      <c r="K16" s="466">
        <v>6.7670757690031973</v>
      </c>
      <c r="L16" s="466">
        <v>6.8351586347474012</v>
      </c>
      <c r="M16" s="466">
        <v>7.359168631400645</v>
      </c>
      <c r="N16" s="465">
        <v>7.5665412787531112</v>
      </c>
      <c r="O16" s="466">
        <v>7.4483988030814281</v>
      </c>
      <c r="P16" s="466">
        <v>7.0873108146697668</v>
      </c>
      <c r="Q16" s="466">
        <v>6.5488440891065123</v>
      </c>
      <c r="R16" s="466">
        <v>6.0759661838834367</v>
      </c>
      <c r="S16" s="466">
        <v>5.8173905483704349</v>
      </c>
      <c r="T16" s="466">
        <v>5.9405079067720052</v>
      </c>
      <c r="U16" s="466">
        <v>5.871023427235218</v>
      </c>
      <c r="V16" s="466">
        <v>5.6094138899530872</v>
      </c>
      <c r="W16" s="466">
        <v>5.3995921673789766</v>
      </c>
      <c r="X16" s="466">
        <v>5.5508509371599848</v>
      </c>
      <c r="Y16" s="467">
        <v>5.9793856788500355</v>
      </c>
      <c r="Z16" s="462">
        <v>7.546336785803744</v>
      </c>
      <c r="AA16" s="462">
        <v>6.3100516001103806</v>
      </c>
      <c r="AB16" s="468">
        <f t="shared" si="0"/>
        <v>-1.2362851856933634</v>
      </c>
    </row>
    <row r="17" spans="1:30" ht="24" customHeight="1" thickBot="1">
      <c r="A17" s="469" t="s">
        <v>14</v>
      </c>
      <c r="B17" s="470">
        <v>10.917608559203876</v>
      </c>
      <c r="C17" s="471">
        <v>10.91758718769036</v>
      </c>
      <c r="D17" s="471">
        <v>10.717132334935444</v>
      </c>
      <c r="E17" s="471">
        <v>10.322284583004979</v>
      </c>
      <c r="F17" s="471">
        <v>9.9908057857447616</v>
      </c>
      <c r="G17" s="471">
        <v>9.8441485590332327</v>
      </c>
      <c r="H17" s="471">
        <v>9.8684044140582206</v>
      </c>
      <c r="I17" s="471">
        <v>9.7867879207569626</v>
      </c>
      <c r="J17" s="471">
        <v>9.724595588457289</v>
      </c>
      <c r="K17" s="471">
        <v>9.5469981418594223</v>
      </c>
      <c r="L17" s="471">
        <v>9.4338435324755796</v>
      </c>
      <c r="M17" s="471">
        <v>9.7995893671530077</v>
      </c>
      <c r="N17" s="470">
        <v>9.9601318352568402</v>
      </c>
      <c r="O17" s="471">
        <v>9.8482606016197831</v>
      </c>
      <c r="P17" s="471">
        <v>9.5648371403757046</v>
      </c>
      <c r="Q17" s="471">
        <v>9.1366042652070139</v>
      </c>
      <c r="R17" s="471">
        <v>8.7880961398184798</v>
      </c>
      <c r="S17" s="466">
        <v>8.5626180754464016</v>
      </c>
      <c r="T17" s="471">
        <v>8.6412463324325817</v>
      </c>
      <c r="U17" s="471">
        <v>8.5116202406461188</v>
      </c>
      <c r="V17" s="471">
        <v>8.3414749020294536</v>
      </c>
      <c r="W17" s="471">
        <v>8.2070091915698207</v>
      </c>
      <c r="X17" s="471">
        <v>8.2332965114643226</v>
      </c>
      <c r="Y17" s="472">
        <v>8.555483331558337</v>
      </c>
      <c r="Z17" s="462">
        <v>10.102068735828837</v>
      </c>
      <c r="AA17" s="462">
        <v>8.9322165454982514</v>
      </c>
      <c r="AB17" s="468">
        <f t="shared" si="0"/>
        <v>-1.1698521903305856</v>
      </c>
    </row>
    <row r="18" spans="1:30" ht="24" customHeight="1" thickBot="1">
      <c r="A18" s="469" t="s">
        <v>15</v>
      </c>
      <c r="B18" s="473">
        <v>8.6268450567374302</v>
      </c>
      <c r="C18" s="474">
        <v>8.5836570264515029</v>
      </c>
      <c r="D18" s="474">
        <v>8.3358203224656826</v>
      </c>
      <c r="E18" s="474">
        <v>7.8843460940863848</v>
      </c>
      <c r="F18" s="474">
        <v>7.5381140001103191</v>
      </c>
      <c r="G18" s="474">
        <v>7.3720647090670468</v>
      </c>
      <c r="H18" s="474">
        <v>7.4439923840686877</v>
      </c>
      <c r="I18" s="474">
        <v>7.3709933304213813</v>
      </c>
      <c r="J18" s="474">
        <v>7.2563410491334608</v>
      </c>
      <c r="K18" s="474">
        <v>7.1071210046182847</v>
      </c>
      <c r="L18" s="474">
        <v>7.0891161038153809</v>
      </c>
      <c r="M18" s="474">
        <v>7.4618353667801172</v>
      </c>
      <c r="N18" s="473">
        <v>7.6584603860920346</v>
      </c>
      <c r="O18" s="474">
        <v>7.5312025640890967</v>
      </c>
      <c r="P18" s="474">
        <v>7.1971111269484007</v>
      </c>
      <c r="Q18" s="475">
        <v>6.7246267777872637</v>
      </c>
      <c r="R18" s="475">
        <v>6.3747456231108792</v>
      </c>
      <c r="S18" s="475">
        <v>6.1763398081806047</v>
      </c>
      <c r="T18" s="474">
        <v>6.2677617199582345</v>
      </c>
      <c r="U18" s="474">
        <v>6.1905032607579082</v>
      </c>
      <c r="V18" s="474">
        <v>6.0058613449214491</v>
      </c>
      <c r="W18" s="474">
        <v>5.855399896949586</v>
      </c>
      <c r="X18" s="474">
        <v>5.9029132311179531</v>
      </c>
      <c r="Y18" s="476">
        <v>6.2355697454447387</v>
      </c>
      <c r="Z18" s="477">
        <v>7.7038815929198297</v>
      </c>
      <c r="AA18" s="477">
        <v>6.5692368418673235</v>
      </c>
      <c r="AB18" s="478">
        <f t="shared" si="0"/>
        <v>-1.1346447510525062</v>
      </c>
    </row>
    <row r="19" spans="1:30" ht="21" customHeight="1">
      <c r="A19" s="479" t="s">
        <v>506</v>
      </c>
      <c r="B19" s="480"/>
      <c r="C19" s="480"/>
      <c r="D19" s="480"/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</row>
    <row r="20" spans="1:30" ht="21" customHeight="1">
      <c r="A20" s="479"/>
      <c r="B20" s="480"/>
      <c r="C20" s="480"/>
      <c r="D20" s="480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</row>
    <row r="21" spans="1:30" ht="21" customHeight="1">
      <c r="A21" s="480"/>
      <c r="B21" s="480"/>
      <c r="C21" s="481"/>
      <c r="D21" s="480"/>
      <c r="E21" s="480"/>
      <c r="F21" s="480"/>
      <c r="G21" s="480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</row>
    <row r="22" spans="1:30" s="482" customFormat="1" ht="39" customHeight="1" thickBot="1">
      <c r="A22" s="652" t="s">
        <v>16</v>
      </c>
      <c r="B22" s="652"/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652"/>
      <c r="N22" s="652"/>
      <c r="O22" s="652"/>
      <c r="P22" s="652"/>
      <c r="Q22" s="652"/>
      <c r="R22" s="652"/>
      <c r="S22" s="652"/>
      <c r="T22" s="652"/>
      <c r="U22" s="652"/>
      <c r="V22" s="652"/>
      <c r="W22" s="652"/>
      <c r="X22" s="652"/>
      <c r="Y22" s="652"/>
      <c r="Z22" s="652"/>
      <c r="AA22" s="652"/>
      <c r="AB22" s="652"/>
    </row>
    <row r="23" spans="1:30" s="482" customFormat="1" ht="21" customHeight="1" thickBot="1">
      <c r="A23" s="659" t="s">
        <v>186</v>
      </c>
      <c r="B23" s="653">
        <v>2014</v>
      </c>
      <c r="C23" s="654"/>
      <c r="D23" s="654"/>
      <c r="E23" s="654"/>
      <c r="F23" s="654"/>
      <c r="G23" s="654"/>
      <c r="H23" s="654"/>
      <c r="I23" s="654"/>
      <c r="J23" s="654"/>
      <c r="K23" s="654"/>
      <c r="L23" s="654"/>
      <c r="M23" s="655"/>
      <c r="N23" s="653">
        <v>2015</v>
      </c>
      <c r="O23" s="654"/>
      <c r="P23" s="654"/>
      <c r="Q23" s="654"/>
      <c r="R23" s="654"/>
      <c r="S23" s="654"/>
      <c r="T23" s="654"/>
      <c r="U23" s="654"/>
      <c r="V23" s="654"/>
      <c r="W23" s="654"/>
      <c r="X23" s="654"/>
      <c r="Y23" s="655"/>
      <c r="Z23" s="656" t="s">
        <v>507</v>
      </c>
      <c r="AA23" s="657"/>
      <c r="AB23" s="658"/>
    </row>
    <row r="24" spans="1:30" s="482" customFormat="1" ht="21" customHeight="1" thickBot="1">
      <c r="A24" s="660"/>
      <c r="B24" s="452">
        <v>1</v>
      </c>
      <c r="C24" s="453">
        <v>2</v>
      </c>
      <c r="D24" s="453">
        <v>3</v>
      </c>
      <c r="E24" s="453">
        <v>4</v>
      </c>
      <c r="F24" s="453">
        <v>5</v>
      </c>
      <c r="G24" s="453">
        <v>6</v>
      </c>
      <c r="H24" s="453">
        <v>7</v>
      </c>
      <c r="I24" s="453">
        <v>8</v>
      </c>
      <c r="J24" s="453">
        <v>9</v>
      </c>
      <c r="K24" s="453">
        <v>10</v>
      </c>
      <c r="L24" s="453">
        <v>11</v>
      </c>
      <c r="M24" s="453">
        <v>12</v>
      </c>
      <c r="N24" s="452">
        <v>1</v>
      </c>
      <c r="O24" s="453">
        <v>2</v>
      </c>
      <c r="P24" s="453">
        <v>3</v>
      </c>
      <c r="Q24" s="453">
        <v>4</v>
      </c>
      <c r="R24" s="453">
        <v>5</v>
      </c>
      <c r="S24" s="453">
        <v>6</v>
      </c>
      <c r="T24" s="453">
        <v>7</v>
      </c>
      <c r="U24" s="453">
        <v>8</v>
      </c>
      <c r="V24" s="453">
        <v>9</v>
      </c>
      <c r="W24" s="453">
        <v>10</v>
      </c>
      <c r="X24" s="453">
        <v>11</v>
      </c>
      <c r="Y24" s="454">
        <v>12</v>
      </c>
      <c r="Z24" s="455">
        <v>2014</v>
      </c>
      <c r="AA24" s="455">
        <v>2015</v>
      </c>
      <c r="AB24" s="456" t="s">
        <v>113</v>
      </c>
    </row>
    <row r="25" spans="1:30" s="482" customFormat="1" ht="21" customHeight="1">
      <c r="A25" s="457" t="s">
        <v>1</v>
      </c>
      <c r="B25" s="458">
        <v>46.841999999999999</v>
      </c>
      <c r="C25" s="459">
        <v>46.906999999999996</v>
      </c>
      <c r="D25" s="459">
        <v>46.768000000000001</v>
      </c>
      <c r="E25" s="459">
        <v>46.317999999999998</v>
      </c>
      <c r="F25" s="459">
        <v>45.874000000000002</v>
      </c>
      <c r="G25" s="459">
        <v>45.506999999999998</v>
      </c>
      <c r="H25" s="459">
        <v>46.396999999999998</v>
      </c>
      <c r="I25" s="459">
        <v>46.030999999999999</v>
      </c>
      <c r="J25" s="459">
        <v>44.962000000000003</v>
      </c>
      <c r="K25" s="459">
        <v>44.307000000000002</v>
      </c>
      <c r="L25" s="459">
        <v>43.597000000000001</v>
      </c>
      <c r="M25" s="459">
        <v>43.499000000000002</v>
      </c>
      <c r="N25" s="460">
        <v>43.978000000000002</v>
      </c>
      <c r="O25" s="459">
        <v>43.875999999999998</v>
      </c>
      <c r="P25" s="459">
        <v>43.125</v>
      </c>
      <c r="Q25" s="459">
        <v>42.037999999999997</v>
      </c>
      <c r="R25" s="459">
        <v>40.679000000000002</v>
      </c>
      <c r="S25" s="459">
        <v>39.764000000000003</v>
      </c>
      <c r="T25" s="459">
        <v>40.707000000000001</v>
      </c>
      <c r="U25" s="459">
        <v>40.401000000000003</v>
      </c>
      <c r="V25" s="459">
        <v>39.164999999999999</v>
      </c>
      <c r="W25" s="459">
        <v>37.875999999999998</v>
      </c>
      <c r="X25" s="459">
        <v>37.127000000000002</v>
      </c>
      <c r="Y25" s="461">
        <v>37.218000000000004</v>
      </c>
      <c r="Z25" s="462">
        <v>45.643374999999999</v>
      </c>
      <c r="AA25" s="462">
        <v>40.757874999999999</v>
      </c>
      <c r="AB25" s="463">
        <f>AA25-Z25</f>
        <v>-4.8855000000000004</v>
      </c>
      <c r="AD25" s="483"/>
    </row>
    <row r="26" spans="1:30" s="482" customFormat="1" ht="21" customHeight="1">
      <c r="A26" s="464" t="s">
        <v>2</v>
      </c>
      <c r="B26" s="465">
        <v>64.992999999999995</v>
      </c>
      <c r="C26" s="466">
        <v>65.119</v>
      </c>
      <c r="D26" s="466">
        <v>63.264000000000003</v>
      </c>
      <c r="E26" s="466">
        <v>60.198</v>
      </c>
      <c r="F26" s="466">
        <v>57.942</v>
      </c>
      <c r="G26" s="466">
        <v>56.698999999999998</v>
      </c>
      <c r="H26" s="466">
        <v>57.536000000000001</v>
      </c>
      <c r="I26" s="466">
        <v>57.137</v>
      </c>
      <c r="J26" s="466">
        <v>56.628999999999998</v>
      </c>
      <c r="K26" s="466">
        <v>55.384999999999998</v>
      </c>
      <c r="L26" s="466">
        <v>54.84</v>
      </c>
      <c r="M26" s="466">
        <v>56.673999999999999</v>
      </c>
      <c r="N26" s="465">
        <v>58.213999999999999</v>
      </c>
      <c r="O26" s="466">
        <v>57.329000000000001</v>
      </c>
      <c r="P26" s="466">
        <v>55.149000000000001</v>
      </c>
      <c r="Q26" s="466">
        <v>52.1</v>
      </c>
      <c r="R26" s="466">
        <v>49.826000000000001</v>
      </c>
      <c r="S26" s="466">
        <v>48.613999999999997</v>
      </c>
      <c r="T26" s="466">
        <v>49.183999999999997</v>
      </c>
      <c r="U26" s="466">
        <v>48.594000000000001</v>
      </c>
      <c r="V26" s="466">
        <v>47.853999999999999</v>
      </c>
      <c r="W26" s="466">
        <v>46.484000000000002</v>
      </c>
      <c r="X26" s="466">
        <v>46.555</v>
      </c>
      <c r="Y26" s="467">
        <v>48.101999999999997</v>
      </c>
      <c r="Z26" s="462">
        <v>59.076625</v>
      </c>
      <c r="AA26" s="462">
        <v>51.024250000000002</v>
      </c>
      <c r="AB26" s="468">
        <f t="shared" ref="AB26:AB39" si="1">AA26-Z26</f>
        <v>-8.0523749999999978</v>
      </c>
      <c r="AD26" s="483"/>
    </row>
    <row r="27" spans="1:30" s="482" customFormat="1" ht="21" customHeight="1">
      <c r="A27" s="464" t="s">
        <v>3</v>
      </c>
      <c r="B27" s="465">
        <v>35.093000000000004</v>
      </c>
      <c r="C27" s="466">
        <v>34.694000000000003</v>
      </c>
      <c r="D27" s="466">
        <v>32.738</v>
      </c>
      <c r="E27" s="466">
        <v>30.074000000000002</v>
      </c>
      <c r="F27" s="466">
        <v>27.934999999999999</v>
      </c>
      <c r="G27" s="466">
        <v>26.681999999999999</v>
      </c>
      <c r="H27" s="466">
        <v>26.437999999999999</v>
      </c>
      <c r="I27" s="466">
        <v>25.771999999999998</v>
      </c>
      <c r="J27" s="466">
        <v>25.224</v>
      </c>
      <c r="K27" s="466">
        <v>24.931999999999999</v>
      </c>
      <c r="L27" s="466">
        <v>25.196000000000002</v>
      </c>
      <c r="M27" s="466">
        <v>27.645</v>
      </c>
      <c r="N27" s="465">
        <v>29.666</v>
      </c>
      <c r="O27" s="466">
        <v>29.372</v>
      </c>
      <c r="P27" s="466">
        <v>27.024999999999999</v>
      </c>
      <c r="Q27" s="466">
        <v>23.997</v>
      </c>
      <c r="R27" s="466">
        <v>21.736999999999998</v>
      </c>
      <c r="S27" s="466">
        <v>20.689</v>
      </c>
      <c r="T27" s="466">
        <v>20.79</v>
      </c>
      <c r="U27" s="466">
        <v>20.375</v>
      </c>
      <c r="V27" s="466">
        <v>19.747</v>
      </c>
      <c r="W27" s="466">
        <v>19.390999999999998</v>
      </c>
      <c r="X27" s="466">
        <v>20.135999999999999</v>
      </c>
      <c r="Y27" s="467">
        <v>22.576000000000001</v>
      </c>
      <c r="Z27" s="462">
        <v>28.698</v>
      </c>
      <c r="AA27" s="462">
        <v>23.169625</v>
      </c>
      <c r="AB27" s="468">
        <f t="shared" si="1"/>
        <v>-5.5283750000000005</v>
      </c>
      <c r="AD27" s="483"/>
    </row>
    <row r="28" spans="1:30" s="482" customFormat="1" ht="21" customHeight="1">
      <c r="A28" s="464" t="s">
        <v>4</v>
      </c>
      <c r="B28" s="465">
        <v>27.623999999999999</v>
      </c>
      <c r="C28" s="466">
        <v>26.99</v>
      </c>
      <c r="D28" s="466">
        <v>25.545000000000002</v>
      </c>
      <c r="E28" s="466">
        <v>23.567</v>
      </c>
      <c r="F28" s="466">
        <v>22.4</v>
      </c>
      <c r="G28" s="466">
        <v>21.814</v>
      </c>
      <c r="H28" s="466">
        <v>22.332999999999998</v>
      </c>
      <c r="I28" s="466">
        <v>22.222000000000001</v>
      </c>
      <c r="J28" s="466">
        <v>21.75</v>
      </c>
      <c r="K28" s="466">
        <v>21.113</v>
      </c>
      <c r="L28" s="466">
        <v>21.151</v>
      </c>
      <c r="M28" s="466">
        <v>22.640999999999998</v>
      </c>
      <c r="N28" s="465">
        <v>23.382999999999999</v>
      </c>
      <c r="O28" s="466">
        <v>22.696999999999999</v>
      </c>
      <c r="P28" s="466">
        <v>21.21</v>
      </c>
      <c r="Q28" s="466">
        <v>19.649999999999999</v>
      </c>
      <c r="R28" s="466">
        <v>18.678000000000001</v>
      </c>
      <c r="S28" s="466">
        <v>18.244</v>
      </c>
      <c r="T28" s="466">
        <v>18.63</v>
      </c>
      <c r="U28" s="466">
        <v>18.363</v>
      </c>
      <c r="V28" s="466">
        <v>17.72</v>
      </c>
      <c r="W28" s="466">
        <v>17.149000000000001</v>
      </c>
      <c r="X28" s="466">
        <v>17.271999999999998</v>
      </c>
      <c r="Y28" s="467">
        <v>18.587</v>
      </c>
      <c r="Z28" s="462">
        <v>23.390333333333331</v>
      </c>
      <c r="AA28" s="462">
        <v>19.467500000000001</v>
      </c>
      <c r="AB28" s="468">
        <f t="shared" si="1"/>
        <v>-3.9228333333333296</v>
      </c>
      <c r="AD28" s="483"/>
    </row>
    <row r="29" spans="1:30" s="482" customFormat="1" ht="21" customHeight="1">
      <c r="A29" s="464" t="s">
        <v>5</v>
      </c>
      <c r="B29" s="465">
        <v>20.34</v>
      </c>
      <c r="C29" s="466">
        <v>20.001000000000001</v>
      </c>
      <c r="D29" s="466">
        <v>19.276</v>
      </c>
      <c r="E29" s="466">
        <v>18.260000000000002</v>
      </c>
      <c r="F29" s="466">
        <v>17.405000000000001</v>
      </c>
      <c r="G29" s="466">
        <v>16.984999999999999</v>
      </c>
      <c r="H29" s="466">
        <v>17.265999999999998</v>
      </c>
      <c r="I29" s="466">
        <v>17.085999999999999</v>
      </c>
      <c r="J29" s="466">
        <v>17.146999999999998</v>
      </c>
      <c r="K29" s="466">
        <v>16.881</v>
      </c>
      <c r="L29" s="466">
        <v>16.850000000000001</v>
      </c>
      <c r="M29" s="466">
        <v>17.29</v>
      </c>
      <c r="N29" s="465">
        <v>17.786999999999999</v>
      </c>
      <c r="O29" s="466">
        <v>17.433</v>
      </c>
      <c r="P29" s="466">
        <v>16.785</v>
      </c>
      <c r="Q29" s="466">
        <v>16.067</v>
      </c>
      <c r="R29" s="466">
        <v>15.388999999999999</v>
      </c>
      <c r="S29" s="466">
        <v>14.884</v>
      </c>
      <c r="T29" s="466">
        <v>14.685</v>
      </c>
      <c r="U29" s="466">
        <v>14.492000000000001</v>
      </c>
      <c r="V29" s="466">
        <v>14.28</v>
      </c>
      <c r="W29" s="466">
        <v>14.337999999999999</v>
      </c>
      <c r="X29" s="466">
        <v>14.547000000000001</v>
      </c>
      <c r="Y29" s="467">
        <v>14.896000000000001</v>
      </c>
      <c r="Z29" s="462">
        <v>17.99516666666667</v>
      </c>
      <c r="AA29" s="462">
        <v>15.565</v>
      </c>
      <c r="AB29" s="468">
        <f t="shared" si="1"/>
        <v>-2.4301666666666701</v>
      </c>
      <c r="AD29" s="483"/>
    </row>
    <row r="30" spans="1:30" s="482" customFormat="1" ht="21" customHeight="1">
      <c r="A30" s="464" t="s">
        <v>6</v>
      </c>
      <c r="B30" s="465">
        <v>68.393000000000001</v>
      </c>
      <c r="C30" s="466">
        <v>67.977000000000004</v>
      </c>
      <c r="D30" s="466">
        <v>66.950999999999993</v>
      </c>
      <c r="E30" s="466">
        <v>64.819999999999993</v>
      </c>
      <c r="F30" s="466">
        <v>62.96</v>
      </c>
      <c r="G30" s="466">
        <v>61.844999999999999</v>
      </c>
      <c r="H30" s="466">
        <v>61.680999999999997</v>
      </c>
      <c r="I30" s="466">
        <v>60.779000000000003</v>
      </c>
      <c r="J30" s="466">
        <v>60.709000000000003</v>
      </c>
      <c r="K30" s="466">
        <v>60.018000000000001</v>
      </c>
      <c r="L30" s="466">
        <v>59.673999999999999</v>
      </c>
      <c r="M30" s="466">
        <v>60.823999999999998</v>
      </c>
      <c r="N30" s="465">
        <v>62.14</v>
      </c>
      <c r="O30" s="466">
        <v>61.283999999999999</v>
      </c>
      <c r="P30" s="466">
        <v>59.573999999999998</v>
      </c>
      <c r="Q30" s="466">
        <v>56.94</v>
      </c>
      <c r="R30" s="466">
        <v>55.073</v>
      </c>
      <c r="S30" s="466">
        <v>53.677999999999997</v>
      </c>
      <c r="T30" s="466">
        <v>53.411000000000001</v>
      </c>
      <c r="U30" s="466">
        <v>52.511000000000003</v>
      </c>
      <c r="V30" s="466">
        <v>51.781999999999996</v>
      </c>
      <c r="W30" s="466">
        <v>50.655000000000001</v>
      </c>
      <c r="X30" s="466">
        <v>50.165999999999997</v>
      </c>
      <c r="Y30" s="467">
        <v>50.777999999999999</v>
      </c>
      <c r="Z30" s="462">
        <v>63.260750000000002</v>
      </c>
      <c r="AA30" s="462">
        <v>55.251249999999999</v>
      </c>
      <c r="AB30" s="468">
        <f t="shared" si="1"/>
        <v>-8.0095000000000027</v>
      </c>
      <c r="AD30" s="483"/>
    </row>
    <row r="31" spans="1:30" s="482" customFormat="1" ht="21" customHeight="1">
      <c r="A31" s="464" t="s">
        <v>7</v>
      </c>
      <c r="B31" s="465">
        <v>27.068000000000001</v>
      </c>
      <c r="C31" s="466">
        <v>27.006</v>
      </c>
      <c r="D31" s="466">
        <v>26.692</v>
      </c>
      <c r="E31" s="466">
        <v>25.603000000000002</v>
      </c>
      <c r="F31" s="466">
        <v>24.606999999999999</v>
      </c>
      <c r="G31" s="466">
        <v>23.995000000000001</v>
      </c>
      <c r="H31" s="466">
        <v>24.1</v>
      </c>
      <c r="I31" s="466">
        <v>23.812999999999999</v>
      </c>
      <c r="J31" s="466">
        <v>23.576000000000001</v>
      </c>
      <c r="K31" s="466">
        <v>22.989000000000001</v>
      </c>
      <c r="L31" s="466">
        <v>22.831</v>
      </c>
      <c r="M31" s="466">
        <v>23.495999999999999</v>
      </c>
      <c r="N31" s="465">
        <v>23.777999999999999</v>
      </c>
      <c r="O31" s="466">
        <v>23.364999999999998</v>
      </c>
      <c r="P31" s="466">
        <v>22.552</v>
      </c>
      <c r="Q31" s="466">
        <v>21.640999999999998</v>
      </c>
      <c r="R31" s="466">
        <v>20.600999999999999</v>
      </c>
      <c r="S31" s="466">
        <v>19.905000000000001</v>
      </c>
      <c r="T31" s="466">
        <v>20.026</v>
      </c>
      <c r="U31" s="466">
        <v>19.914999999999999</v>
      </c>
      <c r="V31" s="466">
        <v>19.652000000000001</v>
      </c>
      <c r="W31" s="466">
        <v>19.126999999999999</v>
      </c>
      <c r="X31" s="466">
        <v>18.864999999999998</v>
      </c>
      <c r="Y31" s="467">
        <v>19.507000000000001</v>
      </c>
      <c r="Z31" s="462">
        <v>24.748541666666668</v>
      </c>
      <c r="AA31" s="462">
        <v>20.910708333333332</v>
      </c>
      <c r="AB31" s="468">
        <f t="shared" si="1"/>
        <v>-3.8378333333333359</v>
      </c>
      <c r="AD31" s="483"/>
    </row>
    <row r="32" spans="1:30" s="482" customFormat="1" ht="21" customHeight="1">
      <c r="A32" s="464" t="s">
        <v>8</v>
      </c>
      <c r="B32" s="465">
        <v>29.126000000000001</v>
      </c>
      <c r="C32" s="466">
        <v>29.036999999999999</v>
      </c>
      <c r="D32" s="466">
        <v>28.02</v>
      </c>
      <c r="E32" s="466">
        <v>25.998999999999999</v>
      </c>
      <c r="F32" s="466">
        <v>24.434999999999999</v>
      </c>
      <c r="G32" s="466">
        <v>23.54</v>
      </c>
      <c r="H32" s="466">
        <v>23.881</v>
      </c>
      <c r="I32" s="466">
        <v>23.47</v>
      </c>
      <c r="J32" s="466">
        <v>23.225000000000001</v>
      </c>
      <c r="K32" s="466">
        <v>22.486000000000001</v>
      </c>
      <c r="L32" s="466">
        <v>22.411999999999999</v>
      </c>
      <c r="M32" s="466">
        <v>23.866</v>
      </c>
      <c r="N32" s="465">
        <v>24.236000000000001</v>
      </c>
      <c r="O32" s="466">
        <v>23.564</v>
      </c>
      <c r="P32" s="466">
        <v>22.44</v>
      </c>
      <c r="Q32" s="466">
        <v>20.506</v>
      </c>
      <c r="R32" s="466">
        <v>18.984999999999999</v>
      </c>
      <c r="S32" s="466">
        <v>18.132000000000001</v>
      </c>
      <c r="T32" s="466">
        <v>18.552</v>
      </c>
      <c r="U32" s="466">
        <v>18.283999999999999</v>
      </c>
      <c r="V32" s="466">
        <v>17.852</v>
      </c>
      <c r="W32" s="466">
        <v>17.238</v>
      </c>
      <c r="X32" s="466">
        <v>17.404</v>
      </c>
      <c r="Y32" s="467">
        <v>18.574000000000002</v>
      </c>
      <c r="Z32" s="462">
        <v>25.116916666666668</v>
      </c>
      <c r="AA32" s="462">
        <v>19.867750000000001</v>
      </c>
      <c r="AB32" s="468">
        <f t="shared" si="1"/>
        <v>-5.2491666666666674</v>
      </c>
      <c r="AD32" s="483"/>
    </row>
    <row r="33" spans="1:30" s="482" customFormat="1" ht="21" customHeight="1">
      <c r="A33" s="464" t="s">
        <v>9</v>
      </c>
      <c r="B33" s="465">
        <v>28.605</v>
      </c>
      <c r="C33" s="466">
        <v>28.129000000000001</v>
      </c>
      <c r="D33" s="466">
        <v>27.206</v>
      </c>
      <c r="E33" s="466">
        <v>24.437999999999999</v>
      </c>
      <c r="F33" s="466">
        <v>22.545000000000002</v>
      </c>
      <c r="G33" s="466">
        <v>21.600999999999999</v>
      </c>
      <c r="H33" s="466">
        <v>21.959</v>
      </c>
      <c r="I33" s="466">
        <v>21.52</v>
      </c>
      <c r="J33" s="466">
        <v>20.972000000000001</v>
      </c>
      <c r="K33" s="466">
        <v>20.349</v>
      </c>
      <c r="L33" s="466">
        <v>20.408000000000001</v>
      </c>
      <c r="M33" s="466">
        <v>21.937999999999999</v>
      </c>
      <c r="N33" s="465">
        <v>22.981999999999999</v>
      </c>
      <c r="O33" s="466">
        <v>22.521000000000001</v>
      </c>
      <c r="P33" s="466">
        <v>21.047999999999998</v>
      </c>
      <c r="Q33" s="466">
        <v>18.675999999999998</v>
      </c>
      <c r="R33" s="466">
        <v>17.218</v>
      </c>
      <c r="S33" s="466">
        <v>16.437999999999999</v>
      </c>
      <c r="T33" s="466">
        <v>17.282</v>
      </c>
      <c r="U33" s="466">
        <v>17.14</v>
      </c>
      <c r="V33" s="466">
        <v>16.582000000000001</v>
      </c>
      <c r="W33" s="466">
        <v>15.973000000000001</v>
      </c>
      <c r="X33" s="466">
        <v>16.28</v>
      </c>
      <c r="Y33" s="467">
        <v>18.074999999999999</v>
      </c>
      <c r="Z33" s="462">
        <v>23.490541666666669</v>
      </c>
      <c r="AA33" s="462">
        <v>18.512208333333334</v>
      </c>
      <c r="AB33" s="468">
        <f t="shared" si="1"/>
        <v>-4.9783333333333353</v>
      </c>
      <c r="AD33" s="483"/>
    </row>
    <row r="34" spans="1:30" s="482" customFormat="1" ht="21" customHeight="1">
      <c r="A34" s="464" t="s">
        <v>10</v>
      </c>
      <c r="B34" s="465">
        <v>30.207999999999998</v>
      </c>
      <c r="C34" s="466">
        <v>29.681000000000001</v>
      </c>
      <c r="D34" s="466">
        <v>28.251999999999999</v>
      </c>
      <c r="E34" s="466">
        <v>25.417000000000002</v>
      </c>
      <c r="F34" s="466">
        <v>23.696999999999999</v>
      </c>
      <c r="G34" s="466">
        <v>22.92</v>
      </c>
      <c r="H34" s="466">
        <v>23.302</v>
      </c>
      <c r="I34" s="466">
        <v>23.245000000000001</v>
      </c>
      <c r="J34" s="466">
        <v>22.881</v>
      </c>
      <c r="K34" s="466">
        <v>22.63</v>
      </c>
      <c r="L34" s="466">
        <v>22.814</v>
      </c>
      <c r="M34" s="466">
        <v>25.532</v>
      </c>
      <c r="N34" s="465">
        <v>26.431000000000001</v>
      </c>
      <c r="O34" s="466">
        <v>26.047999999999998</v>
      </c>
      <c r="P34" s="466">
        <v>24.452999999999999</v>
      </c>
      <c r="Q34" s="466">
        <v>21.527000000000001</v>
      </c>
      <c r="R34" s="466">
        <v>19.948</v>
      </c>
      <c r="S34" s="466">
        <v>19.294</v>
      </c>
      <c r="T34" s="466">
        <v>19.863</v>
      </c>
      <c r="U34" s="466">
        <v>19.696000000000002</v>
      </c>
      <c r="V34" s="466">
        <v>19.22</v>
      </c>
      <c r="W34" s="466">
        <v>18.690000000000001</v>
      </c>
      <c r="X34" s="466">
        <v>18.946000000000002</v>
      </c>
      <c r="Y34" s="467">
        <v>21.268000000000001</v>
      </c>
      <c r="Z34" s="462">
        <v>25.16375</v>
      </c>
      <c r="AA34" s="462">
        <v>21.459666666666667</v>
      </c>
      <c r="AB34" s="468">
        <f t="shared" si="1"/>
        <v>-3.7040833333333332</v>
      </c>
      <c r="AD34" s="483"/>
    </row>
    <row r="35" spans="1:30" s="482" customFormat="1" ht="21" customHeight="1">
      <c r="A35" s="464" t="s">
        <v>11</v>
      </c>
      <c r="B35" s="465">
        <v>75.378</v>
      </c>
      <c r="C35" s="466">
        <v>74.822999999999993</v>
      </c>
      <c r="D35" s="466">
        <v>73.2</v>
      </c>
      <c r="E35" s="466">
        <v>68.885000000000005</v>
      </c>
      <c r="F35" s="466">
        <v>65.88</v>
      </c>
      <c r="G35" s="466">
        <v>64.358999999999995</v>
      </c>
      <c r="H35" s="466">
        <v>65.040000000000006</v>
      </c>
      <c r="I35" s="466">
        <v>64.427999999999997</v>
      </c>
      <c r="J35" s="466">
        <v>63.575000000000003</v>
      </c>
      <c r="K35" s="466">
        <v>62.546999999999997</v>
      </c>
      <c r="L35" s="466">
        <v>62.591999999999999</v>
      </c>
      <c r="M35" s="466">
        <v>66.203000000000003</v>
      </c>
      <c r="N35" s="465">
        <v>67.613</v>
      </c>
      <c r="O35" s="466">
        <v>66.459999999999994</v>
      </c>
      <c r="P35" s="466">
        <v>63.857999999999997</v>
      </c>
      <c r="Q35" s="466">
        <v>59.591999999999999</v>
      </c>
      <c r="R35" s="466">
        <v>56.195</v>
      </c>
      <c r="S35" s="466">
        <v>54.569000000000003</v>
      </c>
      <c r="T35" s="466">
        <v>55.345999999999997</v>
      </c>
      <c r="U35" s="466">
        <v>54.981999999999999</v>
      </c>
      <c r="V35" s="466">
        <v>53.691000000000003</v>
      </c>
      <c r="W35" s="466">
        <v>52.232999999999997</v>
      </c>
      <c r="X35" s="466">
        <v>52.628999999999998</v>
      </c>
      <c r="Y35" s="467">
        <v>56.031999999999996</v>
      </c>
      <c r="Z35" s="462">
        <v>67.482791666666671</v>
      </c>
      <c r="AA35" s="462">
        <v>58.190458333333339</v>
      </c>
      <c r="AB35" s="468">
        <f t="shared" si="1"/>
        <v>-9.2923333333333318</v>
      </c>
      <c r="AD35" s="483"/>
    </row>
    <row r="36" spans="1:30" s="482" customFormat="1" ht="21" customHeight="1">
      <c r="A36" s="464" t="s">
        <v>12</v>
      </c>
      <c r="B36" s="465">
        <v>46.404000000000003</v>
      </c>
      <c r="C36" s="466">
        <v>46.314</v>
      </c>
      <c r="D36" s="466">
        <v>44.645000000000003</v>
      </c>
      <c r="E36" s="466">
        <v>41.402000000000001</v>
      </c>
      <c r="F36" s="466">
        <v>39.131</v>
      </c>
      <c r="G36" s="466">
        <v>38.079000000000001</v>
      </c>
      <c r="H36" s="466">
        <v>38.165999999999997</v>
      </c>
      <c r="I36" s="466">
        <v>37.529000000000003</v>
      </c>
      <c r="J36" s="466">
        <v>37.133000000000003</v>
      </c>
      <c r="K36" s="466">
        <v>36.530999999999999</v>
      </c>
      <c r="L36" s="466">
        <v>36.529000000000003</v>
      </c>
      <c r="M36" s="466">
        <v>38.99</v>
      </c>
      <c r="N36" s="465">
        <v>40.555</v>
      </c>
      <c r="O36" s="466">
        <v>39.868000000000002</v>
      </c>
      <c r="P36" s="466">
        <v>37.642000000000003</v>
      </c>
      <c r="Q36" s="466">
        <v>34.274000000000001</v>
      </c>
      <c r="R36" s="466">
        <v>31.852</v>
      </c>
      <c r="S36" s="466">
        <v>30.506</v>
      </c>
      <c r="T36" s="466">
        <v>30.507000000000001</v>
      </c>
      <c r="U36" s="466">
        <v>30.029</v>
      </c>
      <c r="V36" s="466">
        <v>29.611999999999998</v>
      </c>
      <c r="W36" s="466">
        <v>28.596</v>
      </c>
      <c r="X36" s="466">
        <v>28.759</v>
      </c>
      <c r="Y36" s="467">
        <v>31.058</v>
      </c>
      <c r="Z36" s="462">
        <v>40.253333333333337</v>
      </c>
      <c r="AA36" s="462">
        <v>33.101999999999997</v>
      </c>
      <c r="AB36" s="468">
        <f t="shared" si="1"/>
        <v>-7.1513333333333406</v>
      </c>
      <c r="AD36" s="483"/>
    </row>
    <row r="37" spans="1:30" s="482" customFormat="1" ht="21" customHeight="1">
      <c r="A37" s="464" t="s">
        <v>13</v>
      </c>
      <c r="B37" s="465">
        <v>35.485999999999997</v>
      </c>
      <c r="C37" s="466">
        <v>35.093000000000004</v>
      </c>
      <c r="D37" s="466">
        <v>33.920999999999999</v>
      </c>
      <c r="E37" s="466">
        <v>31.558</v>
      </c>
      <c r="F37" s="466">
        <v>29.574000000000002</v>
      </c>
      <c r="G37" s="466">
        <v>28.899000000000001</v>
      </c>
      <c r="H37" s="466">
        <v>28.923999999999999</v>
      </c>
      <c r="I37" s="466">
        <v>28.606999999999999</v>
      </c>
      <c r="J37" s="466">
        <v>28.013999999999999</v>
      </c>
      <c r="K37" s="466">
        <v>27.498999999999999</v>
      </c>
      <c r="L37" s="466">
        <v>27.443000000000001</v>
      </c>
      <c r="M37" s="466">
        <v>29.439</v>
      </c>
      <c r="N37" s="465">
        <v>30.247</v>
      </c>
      <c r="O37" s="466">
        <v>29.835000000000001</v>
      </c>
      <c r="P37" s="466">
        <v>28.335999999999999</v>
      </c>
      <c r="Q37" s="466">
        <v>26.187000000000001</v>
      </c>
      <c r="R37" s="466">
        <v>24.295000000000002</v>
      </c>
      <c r="S37" s="466">
        <v>23.413</v>
      </c>
      <c r="T37" s="466">
        <v>23.869</v>
      </c>
      <c r="U37" s="466">
        <v>23.492000000000001</v>
      </c>
      <c r="V37" s="466">
        <v>22.821999999999999</v>
      </c>
      <c r="W37" s="466">
        <v>22.007999999999999</v>
      </c>
      <c r="X37" s="466">
        <v>22.366</v>
      </c>
      <c r="Y37" s="467">
        <v>23.873999999999999</v>
      </c>
      <c r="Z37" s="462">
        <v>30.560541666666669</v>
      </c>
      <c r="AA37" s="462">
        <v>25.293875</v>
      </c>
      <c r="AB37" s="468">
        <f t="shared" si="1"/>
        <v>-5.2666666666666693</v>
      </c>
      <c r="AD37" s="483"/>
    </row>
    <row r="38" spans="1:30" s="482" customFormat="1" ht="21" customHeight="1" thickBot="1">
      <c r="A38" s="469" t="s">
        <v>14</v>
      </c>
      <c r="B38" s="470">
        <v>93.713999999999999</v>
      </c>
      <c r="C38" s="471">
        <v>93.619</v>
      </c>
      <c r="D38" s="471">
        <v>91.837000000000003</v>
      </c>
      <c r="E38" s="471">
        <v>88.369</v>
      </c>
      <c r="F38" s="471">
        <v>85.587999999999994</v>
      </c>
      <c r="G38" s="471">
        <v>84.254000000000005</v>
      </c>
      <c r="H38" s="471">
        <v>84.340999999999994</v>
      </c>
      <c r="I38" s="471">
        <v>83.585999999999999</v>
      </c>
      <c r="J38" s="471">
        <v>83.301000000000002</v>
      </c>
      <c r="K38" s="471">
        <v>81.971000000000004</v>
      </c>
      <c r="L38" s="471">
        <v>81.171000000000006</v>
      </c>
      <c r="M38" s="471">
        <v>83.876999999999995</v>
      </c>
      <c r="N38" s="470">
        <v>85.180999999999997</v>
      </c>
      <c r="O38" s="471">
        <v>84.465000000000003</v>
      </c>
      <c r="P38" s="471">
        <v>82.117999999999995</v>
      </c>
      <c r="Q38" s="471">
        <v>78.39</v>
      </c>
      <c r="R38" s="471">
        <v>75.212999999999994</v>
      </c>
      <c r="S38" s="466">
        <v>73.265000000000001</v>
      </c>
      <c r="T38" s="471">
        <v>73.489000000000004</v>
      </c>
      <c r="U38" s="471">
        <v>72.391999999999996</v>
      </c>
      <c r="V38" s="471">
        <v>71.912999999999997</v>
      </c>
      <c r="W38" s="471">
        <v>70.674000000000007</v>
      </c>
      <c r="X38" s="471">
        <v>70.311999999999998</v>
      </c>
      <c r="Y38" s="472">
        <v>72.572999999999993</v>
      </c>
      <c r="Z38" s="462">
        <v>86.556458333333325</v>
      </c>
      <c r="AA38" s="462">
        <v>76.303083333333333</v>
      </c>
      <c r="AB38" s="468">
        <f t="shared" si="1"/>
        <v>-10.253374999999991</v>
      </c>
      <c r="AD38" s="483"/>
    </row>
    <row r="39" spans="1:30" s="482" customFormat="1" ht="21" customHeight="1" thickBot="1">
      <c r="A39" s="469" t="s">
        <v>15</v>
      </c>
      <c r="B39" s="473">
        <v>629.274</v>
      </c>
      <c r="C39" s="474">
        <v>625.39</v>
      </c>
      <c r="D39" s="474">
        <v>608.31500000000005</v>
      </c>
      <c r="E39" s="474">
        <v>574.90800000000002</v>
      </c>
      <c r="F39" s="474">
        <v>549.97299999999996</v>
      </c>
      <c r="G39" s="474">
        <v>537.17899999999997</v>
      </c>
      <c r="H39" s="474">
        <v>541.36400000000003</v>
      </c>
      <c r="I39" s="474">
        <v>535.22500000000002</v>
      </c>
      <c r="J39" s="474">
        <v>529.09799999999996</v>
      </c>
      <c r="K39" s="474">
        <v>519.63800000000003</v>
      </c>
      <c r="L39" s="474">
        <v>517.50800000000004</v>
      </c>
      <c r="M39" s="474">
        <v>541.91399999999999</v>
      </c>
      <c r="N39" s="473">
        <v>556.19100000000003</v>
      </c>
      <c r="O39" s="474">
        <v>548.11699999999996</v>
      </c>
      <c r="P39" s="474">
        <v>525.31500000000005</v>
      </c>
      <c r="Q39" s="475">
        <v>491.58499999999998</v>
      </c>
      <c r="R39" s="475">
        <v>465.68900000000002</v>
      </c>
      <c r="S39" s="475">
        <v>451.39499999999998</v>
      </c>
      <c r="T39" s="474">
        <v>456.34100000000001</v>
      </c>
      <c r="U39" s="474">
        <v>450.666</v>
      </c>
      <c r="V39" s="474">
        <v>441.892</v>
      </c>
      <c r="W39" s="474">
        <v>430.43200000000002</v>
      </c>
      <c r="X39" s="474">
        <v>431.36399999999998</v>
      </c>
      <c r="Y39" s="476">
        <v>453.11799999999999</v>
      </c>
      <c r="Z39" s="477">
        <v>561.43712500000004</v>
      </c>
      <c r="AA39" s="477">
        <v>478.87524999999999</v>
      </c>
      <c r="AB39" s="478">
        <f t="shared" si="1"/>
        <v>-82.561875000000043</v>
      </c>
      <c r="AD39" s="483"/>
    </row>
    <row r="40" spans="1:30" s="482" customFormat="1" ht="21" customHeight="1">
      <c r="A40" s="484" t="s">
        <v>508</v>
      </c>
      <c r="S40" s="483"/>
      <c r="T40" s="483"/>
      <c r="U40" s="483"/>
      <c r="V40" s="483"/>
      <c r="W40" s="483"/>
      <c r="X40" s="483"/>
      <c r="Y40" s="483"/>
    </row>
    <row r="41" spans="1:30" s="482" customFormat="1" ht="21" customHeight="1">
      <c r="A41" s="484"/>
      <c r="S41" s="483"/>
      <c r="T41" s="483"/>
      <c r="U41" s="483"/>
      <c r="V41" s="483"/>
      <c r="W41" s="483"/>
      <c r="X41" s="483"/>
      <c r="Y41" s="483"/>
    </row>
    <row r="42" spans="1:30" s="482" customFormat="1" ht="39" customHeight="1" thickBot="1">
      <c r="A42" s="652" t="s">
        <v>114</v>
      </c>
      <c r="B42" s="652"/>
      <c r="C42" s="652"/>
      <c r="D42" s="652"/>
      <c r="E42" s="652"/>
      <c r="F42" s="652"/>
      <c r="G42" s="652"/>
      <c r="H42" s="652"/>
      <c r="I42" s="652"/>
      <c r="J42" s="652"/>
      <c r="K42" s="652"/>
      <c r="L42" s="652"/>
      <c r="M42" s="652"/>
      <c r="N42" s="652"/>
      <c r="O42" s="652"/>
      <c r="P42" s="652"/>
      <c r="Q42" s="652"/>
      <c r="R42" s="652"/>
      <c r="S42" s="652"/>
      <c r="T42" s="652"/>
      <c r="U42" s="652"/>
      <c r="V42" s="652"/>
      <c r="W42" s="652"/>
      <c r="X42" s="652"/>
      <c r="Y42" s="652"/>
      <c r="Z42" s="652"/>
      <c r="AA42" s="652"/>
      <c r="AB42" s="652"/>
    </row>
    <row r="43" spans="1:30" ht="28.5" customHeight="1" thickBot="1">
      <c r="A43" s="659" t="s">
        <v>186</v>
      </c>
      <c r="B43" s="653">
        <v>2014</v>
      </c>
      <c r="C43" s="654"/>
      <c r="D43" s="654"/>
      <c r="E43" s="654"/>
      <c r="F43" s="654"/>
      <c r="G43" s="654"/>
      <c r="H43" s="654"/>
      <c r="I43" s="654"/>
      <c r="J43" s="654"/>
      <c r="K43" s="654"/>
      <c r="L43" s="654"/>
      <c r="M43" s="655"/>
      <c r="N43" s="653">
        <v>2015</v>
      </c>
      <c r="O43" s="654"/>
      <c r="P43" s="654"/>
      <c r="Q43" s="654"/>
      <c r="R43" s="654"/>
      <c r="S43" s="654"/>
      <c r="T43" s="654"/>
      <c r="U43" s="654"/>
      <c r="V43" s="654"/>
      <c r="W43" s="654"/>
      <c r="X43" s="654"/>
      <c r="Y43" s="655"/>
      <c r="Z43" s="656" t="s">
        <v>507</v>
      </c>
      <c r="AA43" s="657"/>
      <c r="AB43" s="658"/>
    </row>
    <row r="44" spans="1:30" ht="28.5" customHeight="1" thickBot="1">
      <c r="A44" s="660"/>
      <c r="B44" s="452">
        <v>1</v>
      </c>
      <c r="C44" s="453">
        <v>2</v>
      </c>
      <c r="D44" s="453">
        <v>3</v>
      </c>
      <c r="E44" s="453">
        <v>4</v>
      </c>
      <c r="F44" s="453">
        <v>5</v>
      </c>
      <c r="G44" s="453">
        <v>6</v>
      </c>
      <c r="H44" s="453">
        <v>7</v>
      </c>
      <c r="I44" s="453">
        <v>8</v>
      </c>
      <c r="J44" s="453">
        <v>9</v>
      </c>
      <c r="K44" s="453">
        <v>10</v>
      </c>
      <c r="L44" s="453">
        <v>11</v>
      </c>
      <c r="M44" s="453">
        <v>12</v>
      </c>
      <c r="N44" s="452">
        <v>1</v>
      </c>
      <c r="O44" s="453">
        <v>2</v>
      </c>
      <c r="P44" s="453">
        <v>3</v>
      </c>
      <c r="Q44" s="453">
        <v>4</v>
      </c>
      <c r="R44" s="453">
        <v>5</v>
      </c>
      <c r="S44" s="453">
        <v>6</v>
      </c>
      <c r="T44" s="453">
        <v>7</v>
      </c>
      <c r="U44" s="453">
        <v>8</v>
      </c>
      <c r="V44" s="453">
        <v>9</v>
      </c>
      <c r="W44" s="453">
        <v>10</v>
      </c>
      <c r="X44" s="453">
        <v>11</v>
      </c>
      <c r="Y44" s="454">
        <v>12</v>
      </c>
      <c r="Z44" s="455">
        <v>2014</v>
      </c>
      <c r="AA44" s="455">
        <v>2015</v>
      </c>
      <c r="AB44" s="456" t="s">
        <v>113</v>
      </c>
    </row>
    <row r="45" spans="1:30" ht="24" customHeight="1">
      <c r="A45" s="457" t="s">
        <v>1</v>
      </c>
      <c r="B45" s="458">
        <v>9.9179999999999993</v>
      </c>
      <c r="C45" s="459">
        <v>10.172000000000001</v>
      </c>
      <c r="D45" s="459">
        <v>9.8849999999999998</v>
      </c>
      <c r="E45" s="459">
        <v>9.9990000000000006</v>
      </c>
      <c r="F45" s="459">
        <v>10.151</v>
      </c>
      <c r="G45" s="459">
        <v>9.7100000000000009</v>
      </c>
      <c r="H45" s="459">
        <v>10.483000000000001</v>
      </c>
      <c r="I45" s="459">
        <v>10.456</v>
      </c>
      <c r="J45" s="459">
        <v>9.7530000000000001</v>
      </c>
      <c r="K45" s="459">
        <v>9.6189999999999998</v>
      </c>
      <c r="L45" s="459">
        <v>9.4250000000000007</v>
      </c>
      <c r="M45" s="459">
        <v>9.1609999999999996</v>
      </c>
      <c r="N45" s="460">
        <v>9.5679999999999996</v>
      </c>
      <c r="O45" s="459">
        <v>9.3819999999999997</v>
      </c>
      <c r="P45" s="459">
        <v>8.9819999999999993</v>
      </c>
      <c r="Q45" s="459">
        <v>8.8420000000000005</v>
      </c>
      <c r="R45" s="459">
        <v>8.6690000000000005</v>
      </c>
      <c r="S45" s="459">
        <v>8.2769999999999992</v>
      </c>
      <c r="T45" s="459">
        <v>9.0660000000000007</v>
      </c>
      <c r="U45" s="459">
        <v>9.0210000000000008</v>
      </c>
      <c r="V45" s="459">
        <v>8.3520000000000003</v>
      </c>
      <c r="W45" s="459">
        <v>8.1270000000000007</v>
      </c>
      <c r="X45" s="459">
        <v>8.016</v>
      </c>
      <c r="Y45" s="461">
        <v>7.931</v>
      </c>
      <c r="Z45" s="462">
        <v>9.9118750000000002</v>
      </c>
      <c r="AA45" s="462">
        <v>8.7373333333333338</v>
      </c>
      <c r="AB45" s="463">
        <f>+AA45-Z45</f>
        <v>-1.1745416666666664</v>
      </c>
    </row>
    <row r="46" spans="1:30" ht="24" customHeight="1">
      <c r="A46" s="464" t="s">
        <v>2</v>
      </c>
      <c r="B46" s="465">
        <v>16.742999999999999</v>
      </c>
      <c r="C46" s="466">
        <v>16.998999999999999</v>
      </c>
      <c r="D46" s="466">
        <v>15.404</v>
      </c>
      <c r="E46" s="466">
        <v>13.763</v>
      </c>
      <c r="F46" s="466">
        <v>12.843999999999999</v>
      </c>
      <c r="G46" s="466">
        <v>11.95</v>
      </c>
      <c r="H46" s="466">
        <v>12.856999999999999</v>
      </c>
      <c r="I46" s="466">
        <v>12.664</v>
      </c>
      <c r="J46" s="466">
        <v>11.842000000000001</v>
      </c>
      <c r="K46" s="466">
        <v>11.663</v>
      </c>
      <c r="L46" s="466">
        <v>11.897</v>
      </c>
      <c r="M46" s="466">
        <v>13.180999999999999</v>
      </c>
      <c r="N46" s="465">
        <v>14.811</v>
      </c>
      <c r="O46" s="466">
        <v>14.474</v>
      </c>
      <c r="P46" s="466">
        <v>13.252000000000001</v>
      </c>
      <c r="Q46" s="466">
        <v>11.756</v>
      </c>
      <c r="R46" s="466">
        <v>11.090999999999999</v>
      </c>
      <c r="S46" s="466">
        <v>10.702999999999999</v>
      </c>
      <c r="T46" s="466">
        <v>11.571999999999999</v>
      </c>
      <c r="U46" s="466">
        <v>11.209</v>
      </c>
      <c r="V46" s="466">
        <v>10.518000000000001</v>
      </c>
      <c r="W46" s="466">
        <v>10.363</v>
      </c>
      <c r="X46" s="466">
        <v>11.238</v>
      </c>
      <c r="Y46" s="467">
        <v>12.518000000000001</v>
      </c>
      <c r="Z46" s="462">
        <v>13.525291666666666</v>
      </c>
      <c r="AA46" s="462">
        <v>11.986375000000001</v>
      </c>
      <c r="AB46" s="468">
        <f t="shared" ref="AB46:AB59" si="2">+AA46-Z46</f>
        <v>-1.5389166666666654</v>
      </c>
    </row>
    <row r="47" spans="1:30" ht="24" customHeight="1">
      <c r="A47" s="464" t="s">
        <v>3</v>
      </c>
      <c r="B47" s="465">
        <v>11.148</v>
      </c>
      <c r="C47" s="466">
        <v>11.189</v>
      </c>
      <c r="D47" s="466">
        <v>9.5289999999999999</v>
      </c>
      <c r="E47" s="466">
        <v>7.6710000000000003</v>
      </c>
      <c r="F47" s="466">
        <v>6.6420000000000003</v>
      </c>
      <c r="G47" s="466">
        <v>6.0270000000000001</v>
      </c>
      <c r="H47" s="466">
        <v>6.3470000000000004</v>
      </c>
      <c r="I47" s="466">
        <v>6.07</v>
      </c>
      <c r="J47" s="466">
        <v>5.49</v>
      </c>
      <c r="K47" s="466">
        <v>5.5410000000000004</v>
      </c>
      <c r="L47" s="466">
        <v>6.0129999999999999</v>
      </c>
      <c r="M47" s="466">
        <v>7.5039999999999996</v>
      </c>
      <c r="N47" s="465">
        <v>9.7590000000000003</v>
      </c>
      <c r="O47" s="466">
        <v>9.6120000000000001</v>
      </c>
      <c r="P47" s="466">
        <v>8.0139999999999993</v>
      </c>
      <c r="Q47" s="466">
        <v>6.399</v>
      </c>
      <c r="R47" s="466">
        <v>5.2949999999999999</v>
      </c>
      <c r="S47" s="466">
        <v>4.9109999999999996</v>
      </c>
      <c r="T47" s="466">
        <v>5.3879999999999999</v>
      </c>
      <c r="U47" s="466">
        <v>5.29</v>
      </c>
      <c r="V47" s="466">
        <v>4.843</v>
      </c>
      <c r="W47" s="466">
        <v>4.8879999999999999</v>
      </c>
      <c r="X47" s="466">
        <v>5.6390000000000002</v>
      </c>
      <c r="Y47" s="467">
        <v>7.3419999999999996</v>
      </c>
      <c r="Z47" s="462">
        <v>7.4318749999999998</v>
      </c>
      <c r="AA47" s="462">
        <v>6.4550833333333326</v>
      </c>
      <c r="AB47" s="468">
        <f t="shared" si="2"/>
        <v>-0.97679166666666717</v>
      </c>
    </row>
    <row r="48" spans="1:30" ht="24" customHeight="1">
      <c r="A48" s="464" t="s">
        <v>4</v>
      </c>
      <c r="B48" s="465">
        <v>7.24</v>
      </c>
      <c r="C48" s="466">
        <v>7.6879999999999997</v>
      </c>
      <c r="D48" s="466">
        <v>6.62</v>
      </c>
      <c r="E48" s="466">
        <v>5.5369999999999999</v>
      </c>
      <c r="F48" s="466">
        <v>4.9560000000000004</v>
      </c>
      <c r="G48" s="466">
        <v>4.718</v>
      </c>
      <c r="H48" s="466">
        <v>5.1079999999999997</v>
      </c>
      <c r="I48" s="466">
        <v>5.1379999999999999</v>
      </c>
      <c r="J48" s="466">
        <v>4.6900000000000004</v>
      </c>
      <c r="K48" s="466">
        <v>4.5750000000000002</v>
      </c>
      <c r="L48" s="466">
        <v>4.819</v>
      </c>
      <c r="M48" s="466">
        <v>5.5819999999999999</v>
      </c>
      <c r="N48" s="465">
        <v>6.6449999999999996</v>
      </c>
      <c r="O48" s="466">
        <v>6.5629999999999997</v>
      </c>
      <c r="P48" s="466">
        <v>5.694</v>
      </c>
      <c r="Q48" s="466">
        <v>4.79</v>
      </c>
      <c r="R48" s="466">
        <v>4.5</v>
      </c>
      <c r="S48" s="466">
        <v>4.2089999999999996</v>
      </c>
      <c r="T48" s="466">
        <v>4.6210000000000004</v>
      </c>
      <c r="U48" s="466">
        <v>4.6420000000000003</v>
      </c>
      <c r="V48" s="466">
        <v>4.1950000000000003</v>
      </c>
      <c r="W48" s="466">
        <v>4.1109999999999998</v>
      </c>
      <c r="X48" s="466">
        <v>4.4119999999999999</v>
      </c>
      <c r="Y48" s="467">
        <v>5.3680000000000003</v>
      </c>
      <c r="Z48" s="462">
        <v>5.5708333333333329</v>
      </c>
      <c r="AA48" s="462">
        <v>4.988083333333333</v>
      </c>
      <c r="AB48" s="468">
        <f t="shared" si="2"/>
        <v>-0.58274999999999988</v>
      </c>
    </row>
    <row r="49" spans="1:28" ht="24" customHeight="1">
      <c r="A49" s="464" t="s">
        <v>5</v>
      </c>
      <c r="B49" s="465">
        <v>3.9969999999999999</v>
      </c>
      <c r="C49" s="466">
        <v>3.9390000000000001</v>
      </c>
      <c r="D49" s="466">
        <v>3.5030000000000001</v>
      </c>
      <c r="E49" s="466">
        <v>3.0529999999999999</v>
      </c>
      <c r="F49" s="466">
        <v>2.7589999999999999</v>
      </c>
      <c r="G49" s="466">
        <v>2.5609999999999999</v>
      </c>
      <c r="H49" s="466">
        <v>2.8380000000000001</v>
      </c>
      <c r="I49" s="466">
        <v>2.7909999999999999</v>
      </c>
      <c r="J49" s="466">
        <v>2.6179999999999999</v>
      </c>
      <c r="K49" s="466">
        <v>2.7</v>
      </c>
      <c r="L49" s="466">
        <v>2.806</v>
      </c>
      <c r="M49" s="466">
        <v>3.048</v>
      </c>
      <c r="N49" s="465">
        <v>3.4910000000000001</v>
      </c>
      <c r="O49" s="466">
        <v>3.4119999999999999</v>
      </c>
      <c r="P49" s="466">
        <v>3.1230000000000002</v>
      </c>
      <c r="Q49" s="466">
        <v>2.8380000000000001</v>
      </c>
      <c r="R49" s="466">
        <v>2.621</v>
      </c>
      <c r="S49" s="466">
        <v>2.4159999999999999</v>
      </c>
      <c r="T49" s="466">
        <v>2.4849999999999999</v>
      </c>
      <c r="U49" s="466">
        <v>2.4940000000000002</v>
      </c>
      <c r="V49" s="466">
        <v>2.3199999999999998</v>
      </c>
      <c r="W49" s="466">
        <v>2.3410000000000002</v>
      </c>
      <c r="X49" s="466">
        <v>2.593</v>
      </c>
      <c r="Y49" s="467">
        <v>2.8340000000000001</v>
      </c>
      <c r="Z49" s="462">
        <v>3.0585416666666667</v>
      </c>
      <c r="AA49" s="462">
        <v>2.7562500000000001</v>
      </c>
      <c r="AB49" s="468">
        <f t="shared" si="2"/>
        <v>-0.30229166666666663</v>
      </c>
    </row>
    <row r="50" spans="1:28" ht="24" customHeight="1">
      <c r="A50" s="464" t="s">
        <v>6</v>
      </c>
      <c r="B50" s="465">
        <v>11.675000000000001</v>
      </c>
      <c r="C50" s="466">
        <v>11.775</v>
      </c>
      <c r="D50" s="466">
        <v>10.914</v>
      </c>
      <c r="E50" s="466">
        <v>10.242000000000001</v>
      </c>
      <c r="F50" s="466">
        <v>9.5790000000000006</v>
      </c>
      <c r="G50" s="466">
        <v>8.9339999999999993</v>
      </c>
      <c r="H50" s="466">
        <v>9.3960000000000008</v>
      </c>
      <c r="I50" s="466">
        <v>9.0210000000000008</v>
      </c>
      <c r="J50" s="466">
        <v>8.327</v>
      </c>
      <c r="K50" s="466">
        <v>8.4060000000000006</v>
      </c>
      <c r="L50" s="466">
        <v>8.6460000000000008</v>
      </c>
      <c r="M50" s="466">
        <v>9.3699999999999992</v>
      </c>
      <c r="N50" s="465">
        <v>10.461</v>
      </c>
      <c r="O50" s="466">
        <v>10.217000000000001</v>
      </c>
      <c r="P50" s="466">
        <v>9.5739999999999998</v>
      </c>
      <c r="Q50" s="466">
        <v>8.9039999999999999</v>
      </c>
      <c r="R50" s="466">
        <v>8.3190000000000008</v>
      </c>
      <c r="S50" s="466">
        <v>7.883</v>
      </c>
      <c r="T50" s="466">
        <v>8.3879999999999999</v>
      </c>
      <c r="U50" s="466">
        <v>8.3209999999999997</v>
      </c>
      <c r="V50" s="466">
        <v>7.7030000000000003</v>
      </c>
      <c r="W50" s="466">
        <v>7.5819999999999999</v>
      </c>
      <c r="X50" s="466">
        <v>8.0009999999999994</v>
      </c>
      <c r="Y50" s="467">
        <v>8.5129999999999999</v>
      </c>
      <c r="Z50" s="462">
        <v>9.7232083333333339</v>
      </c>
      <c r="AA50" s="462">
        <v>8.6912083333333339</v>
      </c>
      <c r="AB50" s="468">
        <f t="shared" si="2"/>
        <v>-1.032</v>
      </c>
    </row>
    <row r="51" spans="1:28" ht="24" customHeight="1">
      <c r="A51" s="464" t="s">
        <v>7</v>
      </c>
      <c r="B51" s="465">
        <v>6.1980000000000004</v>
      </c>
      <c r="C51" s="466">
        <v>6.2080000000000002</v>
      </c>
      <c r="D51" s="466">
        <v>5.7869999999999999</v>
      </c>
      <c r="E51" s="466">
        <v>5.3040000000000003</v>
      </c>
      <c r="F51" s="466">
        <v>4.9429999999999996</v>
      </c>
      <c r="G51" s="466">
        <v>4.6349999999999998</v>
      </c>
      <c r="H51" s="466">
        <v>4.8979999999999997</v>
      </c>
      <c r="I51" s="466">
        <v>4.7869999999999999</v>
      </c>
      <c r="J51" s="466">
        <v>4.4550000000000001</v>
      </c>
      <c r="K51" s="466">
        <v>4.4009999999999998</v>
      </c>
      <c r="L51" s="466">
        <v>4.5019999999999998</v>
      </c>
      <c r="M51" s="466">
        <v>4.8879999999999999</v>
      </c>
      <c r="N51" s="465">
        <v>5.4660000000000002</v>
      </c>
      <c r="O51" s="466">
        <v>5.2960000000000003</v>
      </c>
      <c r="P51" s="466">
        <v>4.9219999999999997</v>
      </c>
      <c r="Q51" s="466">
        <v>4.5990000000000002</v>
      </c>
      <c r="R51" s="466">
        <v>4.2210000000000001</v>
      </c>
      <c r="S51" s="466">
        <v>4.0140000000000002</v>
      </c>
      <c r="T51" s="466">
        <v>4.2649999999999997</v>
      </c>
      <c r="U51" s="466">
        <v>4.2300000000000004</v>
      </c>
      <c r="V51" s="466">
        <v>3.95</v>
      </c>
      <c r="W51" s="466">
        <v>3.948</v>
      </c>
      <c r="X51" s="466">
        <v>4.133</v>
      </c>
      <c r="Y51" s="467">
        <v>4.6390000000000002</v>
      </c>
      <c r="Z51" s="462">
        <v>5.0876250000000001</v>
      </c>
      <c r="AA51" s="462">
        <v>4.4839583333333328</v>
      </c>
      <c r="AB51" s="468">
        <f t="shared" si="2"/>
        <v>-0.60366666666666724</v>
      </c>
    </row>
    <row r="52" spans="1:28" ht="24" customHeight="1">
      <c r="A52" s="464" t="s">
        <v>8</v>
      </c>
      <c r="B52" s="465">
        <v>8.0220000000000002</v>
      </c>
      <c r="C52" s="466">
        <v>8.1760000000000002</v>
      </c>
      <c r="D52" s="466">
        <v>7.3140000000000001</v>
      </c>
      <c r="E52" s="466">
        <v>6.1139999999999999</v>
      </c>
      <c r="F52" s="466">
        <v>5.3959999999999999</v>
      </c>
      <c r="G52" s="466">
        <v>4.9379999999999997</v>
      </c>
      <c r="H52" s="466">
        <v>5.3940000000000001</v>
      </c>
      <c r="I52" s="466">
        <v>5.1020000000000003</v>
      </c>
      <c r="J52" s="466">
        <v>4.5890000000000004</v>
      </c>
      <c r="K52" s="466">
        <v>4.4960000000000004</v>
      </c>
      <c r="L52" s="466">
        <v>4.8099999999999996</v>
      </c>
      <c r="M52" s="466">
        <v>5.88</v>
      </c>
      <c r="N52" s="465">
        <v>6.7119999999999997</v>
      </c>
      <c r="O52" s="466">
        <v>6.4189999999999996</v>
      </c>
      <c r="P52" s="466">
        <v>5.6719999999999997</v>
      </c>
      <c r="Q52" s="466">
        <v>4.7789999999999999</v>
      </c>
      <c r="R52" s="466">
        <v>4.1890000000000001</v>
      </c>
      <c r="S52" s="466">
        <v>3.931</v>
      </c>
      <c r="T52" s="466">
        <v>4.4859999999999998</v>
      </c>
      <c r="U52" s="466">
        <v>4.4089999999999998</v>
      </c>
      <c r="V52" s="466">
        <v>3.9929999999999999</v>
      </c>
      <c r="W52" s="466">
        <v>3.8969999999999998</v>
      </c>
      <c r="X52" s="466">
        <v>4.2949999999999999</v>
      </c>
      <c r="Y52" s="467">
        <v>5.2910000000000004</v>
      </c>
      <c r="Z52" s="462">
        <v>5.8760000000000003</v>
      </c>
      <c r="AA52" s="462">
        <v>4.8639583333333327</v>
      </c>
      <c r="AB52" s="468">
        <f t="shared" si="2"/>
        <v>-1.0120416666666676</v>
      </c>
    </row>
    <row r="53" spans="1:28" ht="24" customHeight="1">
      <c r="A53" s="464" t="s">
        <v>9</v>
      </c>
      <c r="B53" s="465">
        <v>8.4920000000000009</v>
      </c>
      <c r="C53" s="466">
        <v>8.4879999999999995</v>
      </c>
      <c r="D53" s="466">
        <v>7.6609999999999996</v>
      </c>
      <c r="E53" s="466">
        <v>6.0419999999999998</v>
      </c>
      <c r="F53" s="466">
        <v>5.13</v>
      </c>
      <c r="G53" s="466">
        <v>4.6059999999999999</v>
      </c>
      <c r="H53" s="466">
        <v>5.0960000000000001</v>
      </c>
      <c r="I53" s="466">
        <v>4.9649999999999999</v>
      </c>
      <c r="J53" s="466">
        <v>4.444</v>
      </c>
      <c r="K53" s="466">
        <v>4.4009999999999998</v>
      </c>
      <c r="L53" s="466">
        <v>4.7450000000000001</v>
      </c>
      <c r="M53" s="466">
        <v>5.9539999999999997</v>
      </c>
      <c r="N53" s="465">
        <v>7.266</v>
      </c>
      <c r="O53" s="466">
        <v>7.077</v>
      </c>
      <c r="P53" s="466">
        <v>6.1520000000000001</v>
      </c>
      <c r="Q53" s="466">
        <v>4.8410000000000002</v>
      </c>
      <c r="R53" s="466">
        <v>4.17</v>
      </c>
      <c r="S53" s="466">
        <v>3.8980000000000001</v>
      </c>
      <c r="T53" s="466">
        <v>4.6189999999999998</v>
      </c>
      <c r="U53" s="466">
        <v>4.5949999999999998</v>
      </c>
      <c r="V53" s="466">
        <v>4.0179999999999998</v>
      </c>
      <c r="W53" s="466">
        <v>3.9609999999999999</v>
      </c>
      <c r="X53" s="466">
        <v>4.4119999999999999</v>
      </c>
      <c r="Y53" s="467">
        <v>5.7690000000000001</v>
      </c>
      <c r="Z53" s="462">
        <v>5.830541666666667</v>
      </c>
      <c r="AA53" s="462">
        <v>5.0725416666666669</v>
      </c>
      <c r="AB53" s="468">
        <f t="shared" si="2"/>
        <v>-0.75800000000000001</v>
      </c>
    </row>
    <row r="54" spans="1:28" ht="24" customHeight="1">
      <c r="A54" s="464" t="s">
        <v>10</v>
      </c>
      <c r="B54" s="465">
        <v>9.1769999999999996</v>
      </c>
      <c r="C54" s="466">
        <v>9.2289999999999992</v>
      </c>
      <c r="D54" s="466">
        <v>8.0079999999999991</v>
      </c>
      <c r="E54" s="466">
        <v>6.016</v>
      </c>
      <c r="F54" s="466">
        <v>5.0410000000000004</v>
      </c>
      <c r="G54" s="466">
        <v>4.6349999999999998</v>
      </c>
      <c r="H54" s="466">
        <v>5.1539999999999999</v>
      </c>
      <c r="I54" s="466">
        <v>5.0830000000000002</v>
      </c>
      <c r="J54" s="466">
        <v>4.6150000000000002</v>
      </c>
      <c r="K54" s="466">
        <v>4.6630000000000003</v>
      </c>
      <c r="L54" s="466">
        <v>5.0519999999999996</v>
      </c>
      <c r="M54" s="466">
        <v>7.0570000000000004</v>
      </c>
      <c r="N54" s="465">
        <v>8.2479999999999993</v>
      </c>
      <c r="O54" s="466">
        <v>8.032</v>
      </c>
      <c r="P54" s="466">
        <v>7.0229999999999997</v>
      </c>
      <c r="Q54" s="466">
        <v>5.2880000000000003</v>
      </c>
      <c r="R54" s="466">
        <v>4.4509999999999996</v>
      </c>
      <c r="S54" s="466">
        <v>4.202</v>
      </c>
      <c r="T54" s="466">
        <v>4.8330000000000002</v>
      </c>
      <c r="U54" s="466">
        <v>4.8019999999999996</v>
      </c>
      <c r="V54" s="466">
        <v>4.2850000000000001</v>
      </c>
      <c r="W54" s="466">
        <v>4.1900000000000004</v>
      </c>
      <c r="X54" s="466">
        <v>4.7549999999999999</v>
      </c>
      <c r="Y54" s="467">
        <v>6.7069999999999999</v>
      </c>
      <c r="Z54" s="462">
        <v>6.1470000000000002</v>
      </c>
      <c r="AA54" s="462">
        <v>5.582583333333333</v>
      </c>
      <c r="AB54" s="468">
        <f t="shared" si="2"/>
        <v>-0.56441666666666723</v>
      </c>
    </row>
    <row r="55" spans="1:28" ht="24" customHeight="1">
      <c r="A55" s="464" t="s">
        <v>11</v>
      </c>
      <c r="B55" s="465">
        <v>18.437999999999999</v>
      </c>
      <c r="C55" s="466">
        <v>18.616</v>
      </c>
      <c r="D55" s="466">
        <v>16.63</v>
      </c>
      <c r="E55" s="466">
        <v>13.975</v>
      </c>
      <c r="F55" s="466">
        <v>12.454000000000001</v>
      </c>
      <c r="G55" s="466">
        <v>11.416</v>
      </c>
      <c r="H55" s="466">
        <v>12.558999999999999</v>
      </c>
      <c r="I55" s="466">
        <v>12.211</v>
      </c>
      <c r="J55" s="466">
        <v>11.217000000000001</v>
      </c>
      <c r="K55" s="466">
        <v>11.243</v>
      </c>
      <c r="L55" s="466">
        <v>12.066000000000001</v>
      </c>
      <c r="M55" s="466">
        <v>14.305999999999999</v>
      </c>
      <c r="N55" s="465">
        <v>16.443000000000001</v>
      </c>
      <c r="O55" s="466">
        <v>15.91</v>
      </c>
      <c r="P55" s="466">
        <v>14.31</v>
      </c>
      <c r="Q55" s="466">
        <v>12.198</v>
      </c>
      <c r="R55" s="466">
        <v>10.971</v>
      </c>
      <c r="S55" s="466">
        <v>10.32</v>
      </c>
      <c r="T55" s="466">
        <v>11.379</v>
      </c>
      <c r="U55" s="466">
        <v>11.307</v>
      </c>
      <c r="V55" s="466">
        <v>10.256</v>
      </c>
      <c r="W55" s="466">
        <v>10.206</v>
      </c>
      <c r="X55" s="466">
        <v>11.182</v>
      </c>
      <c r="Y55" s="467">
        <v>13.516</v>
      </c>
      <c r="Z55" s="462">
        <v>13.769875000000001</v>
      </c>
      <c r="AA55" s="462">
        <v>12.366083333333334</v>
      </c>
      <c r="AB55" s="468">
        <f t="shared" si="2"/>
        <v>-1.4037916666666668</v>
      </c>
    </row>
    <row r="56" spans="1:28" ht="24" customHeight="1">
      <c r="A56" s="464" t="s">
        <v>12</v>
      </c>
      <c r="B56" s="465">
        <v>11.7</v>
      </c>
      <c r="C56" s="466">
        <v>11.742000000000001</v>
      </c>
      <c r="D56" s="466">
        <v>10.377000000000001</v>
      </c>
      <c r="E56" s="466">
        <v>8.44</v>
      </c>
      <c r="F56" s="466">
        <v>7.2519999999999998</v>
      </c>
      <c r="G56" s="466">
        <v>6.548</v>
      </c>
      <c r="H56" s="466">
        <v>6.9240000000000004</v>
      </c>
      <c r="I56" s="466">
        <v>6.6740000000000004</v>
      </c>
      <c r="J56" s="466">
        <v>6.125</v>
      </c>
      <c r="K56" s="466">
        <v>6.09</v>
      </c>
      <c r="L56" s="466">
        <v>6.3710000000000004</v>
      </c>
      <c r="M56" s="466">
        <v>8.1080000000000005</v>
      </c>
      <c r="N56" s="465">
        <v>9.8510000000000009</v>
      </c>
      <c r="O56" s="466">
        <v>9.4570000000000007</v>
      </c>
      <c r="P56" s="466">
        <v>8.2260000000000009</v>
      </c>
      <c r="Q56" s="466">
        <v>6.774</v>
      </c>
      <c r="R56" s="466">
        <v>5.8609999999999998</v>
      </c>
      <c r="S56" s="466">
        <v>5.4189999999999996</v>
      </c>
      <c r="T56" s="466">
        <v>5.8959999999999999</v>
      </c>
      <c r="U56" s="466">
        <v>5.8209999999999997</v>
      </c>
      <c r="V56" s="466">
        <v>5.492</v>
      </c>
      <c r="W56" s="466">
        <v>5.335</v>
      </c>
      <c r="X56" s="466">
        <v>5.8849999999999998</v>
      </c>
      <c r="Y56" s="467">
        <v>7.65</v>
      </c>
      <c r="Z56" s="462">
        <v>8.0391250000000003</v>
      </c>
      <c r="AA56" s="462">
        <v>6.8246666666666673</v>
      </c>
      <c r="AB56" s="468">
        <f t="shared" si="2"/>
        <v>-1.214458333333333</v>
      </c>
    </row>
    <row r="57" spans="1:28" ht="24" customHeight="1">
      <c r="A57" s="464" t="s">
        <v>13</v>
      </c>
      <c r="B57" s="465">
        <v>9.2100000000000009</v>
      </c>
      <c r="C57" s="466">
        <v>9.4600000000000009</v>
      </c>
      <c r="D57" s="466">
        <v>8.4629999999999992</v>
      </c>
      <c r="E57" s="466">
        <v>7.2839999999999998</v>
      </c>
      <c r="F57" s="466">
        <v>6.3659999999999997</v>
      </c>
      <c r="G57" s="466">
        <v>5.8970000000000002</v>
      </c>
      <c r="H57" s="466">
        <v>6.4359999999999999</v>
      </c>
      <c r="I57" s="466">
        <v>6.2039999999999997</v>
      </c>
      <c r="J57" s="466">
        <v>5.6479999999999997</v>
      </c>
      <c r="K57" s="466">
        <v>5.6180000000000003</v>
      </c>
      <c r="L57" s="466">
        <v>5.86</v>
      </c>
      <c r="M57" s="466">
        <v>7.0369999999999999</v>
      </c>
      <c r="N57" s="465">
        <v>8.0690000000000008</v>
      </c>
      <c r="O57" s="466">
        <v>7.8470000000000004</v>
      </c>
      <c r="P57" s="466">
        <v>7.1689999999999996</v>
      </c>
      <c r="Q57" s="466">
        <v>6.0979999999999999</v>
      </c>
      <c r="R57" s="466">
        <v>5.4020000000000001</v>
      </c>
      <c r="S57" s="466">
        <v>5.1059999999999999</v>
      </c>
      <c r="T57" s="466">
        <v>5.7119999999999997</v>
      </c>
      <c r="U57" s="466">
        <v>5.6609999999999996</v>
      </c>
      <c r="V57" s="466">
        <v>5.1989999999999998</v>
      </c>
      <c r="W57" s="466">
        <v>5.0620000000000003</v>
      </c>
      <c r="X57" s="466">
        <v>5.5</v>
      </c>
      <c r="Y57" s="467">
        <v>6.6379999999999999</v>
      </c>
      <c r="Z57" s="462">
        <v>6.9410833333333333</v>
      </c>
      <c r="AA57" s="462">
        <v>6.1385416666666668</v>
      </c>
      <c r="AB57" s="468">
        <f t="shared" si="2"/>
        <v>-0.80254166666666649</v>
      </c>
    </row>
    <row r="58" spans="1:28" ht="24" customHeight="1" thickBot="1">
      <c r="A58" s="469" t="s">
        <v>14</v>
      </c>
      <c r="B58" s="470">
        <v>18.57</v>
      </c>
      <c r="C58" s="471">
        <v>18.826000000000001</v>
      </c>
      <c r="D58" s="471">
        <v>17.196000000000002</v>
      </c>
      <c r="E58" s="471">
        <v>15.619</v>
      </c>
      <c r="F58" s="471">
        <v>14.467000000000001</v>
      </c>
      <c r="G58" s="471">
        <v>13.419</v>
      </c>
      <c r="H58" s="471">
        <v>14.272</v>
      </c>
      <c r="I58" s="471">
        <v>13.984</v>
      </c>
      <c r="J58" s="471">
        <v>12.952</v>
      </c>
      <c r="K58" s="471">
        <v>12.667</v>
      </c>
      <c r="L58" s="471">
        <v>12.879</v>
      </c>
      <c r="M58" s="471">
        <v>14.670999999999999</v>
      </c>
      <c r="N58" s="470">
        <v>16.068999999999999</v>
      </c>
      <c r="O58" s="471">
        <v>15.439</v>
      </c>
      <c r="P58" s="471">
        <v>14.185</v>
      </c>
      <c r="Q58" s="471">
        <v>12.769</v>
      </c>
      <c r="R58" s="471">
        <v>11.742000000000001</v>
      </c>
      <c r="S58" s="466">
        <v>11.254</v>
      </c>
      <c r="T58" s="471">
        <v>12.154</v>
      </c>
      <c r="U58" s="471">
        <v>12.106</v>
      </c>
      <c r="V58" s="471">
        <v>11.295</v>
      </c>
      <c r="W58" s="471">
        <v>11.23</v>
      </c>
      <c r="X58" s="471">
        <v>11.744999999999999</v>
      </c>
      <c r="Y58" s="472">
        <v>13.571</v>
      </c>
      <c r="Z58" s="462">
        <v>14.995333333333335</v>
      </c>
      <c r="AA58" s="462">
        <v>12.842416666666667</v>
      </c>
      <c r="AB58" s="468">
        <f t="shared" si="2"/>
        <v>-2.1529166666666679</v>
      </c>
    </row>
    <row r="59" spans="1:28" ht="24" customHeight="1" thickBot="1">
      <c r="A59" s="469" t="s">
        <v>15</v>
      </c>
      <c r="B59" s="473">
        <v>150.52799999999999</v>
      </c>
      <c r="C59" s="474">
        <v>152.50700000000001</v>
      </c>
      <c r="D59" s="474">
        <v>137.291</v>
      </c>
      <c r="E59" s="474">
        <v>119.059</v>
      </c>
      <c r="F59" s="474">
        <v>107.98</v>
      </c>
      <c r="G59" s="474">
        <v>99.994</v>
      </c>
      <c r="H59" s="474">
        <v>107.762</v>
      </c>
      <c r="I59" s="474">
        <v>105.15</v>
      </c>
      <c r="J59" s="474">
        <v>96.765000000000001</v>
      </c>
      <c r="K59" s="474">
        <v>96.082999999999998</v>
      </c>
      <c r="L59" s="474">
        <v>99.891000000000005</v>
      </c>
      <c r="M59" s="474">
        <v>115.747</v>
      </c>
      <c r="N59" s="473">
        <v>132.85900000000001</v>
      </c>
      <c r="O59" s="474">
        <v>129.137</v>
      </c>
      <c r="P59" s="474">
        <v>116.298</v>
      </c>
      <c r="Q59" s="475">
        <v>100.875</v>
      </c>
      <c r="R59" s="475">
        <v>91.501999999999995</v>
      </c>
      <c r="S59" s="475">
        <v>86.543000000000006</v>
      </c>
      <c r="T59" s="474">
        <v>94.864000000000004</v>
      </c>
      <c r="U59" s="474">
        <v>93.908000000000001</v>
      </c>
      <c r="V59" s="474">
        <v>86.418999999999997</v>
      </c>
      <c r="W59" s="474">
        <v>85.241</v>
      </c>
      <c r="X59" s="474">
        <v>91.805999999999997</v>
      </c>
      <c r="Y59" s="476">
        <v>108.28700000000001</v>
      </c>
      <c r="Z59" s="477">
        <v>115.90820833333333</v>
      </c>
      <c r="AA59" s="477">
        <v>101.78908333333332</v>
      </c>
      <c r="AB59" s="478">
        <f t="shared" si="2"/>
        <v>-14.119125000000011</v>
      </c>
    </row>
    <row r="60" spans="1:28" ht="21" customHeight="1">
      <c r="A60" s="479" t="s">
        <v>508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  <c r="N60" s="480"/>
      <c r="O60" s="480"/>
      <c r="P60" s="480"/>
      <c r="Q60" s="480"/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</row>
    <row r="61" spans="1:28" s="482" customFormat="1" ht="21" customHeight="1">
      <c r="S61" s="483"/>
      <c r="T61" s="483"/>
      <c r="U61" s="483"/>
      <c r="V61" s="483"/>
      <c r="W61" s="483"/>
      <c r="X61" s="483"/>
      <c r="Y61" s="483"/>
    </row>
    <row r="62" spans="1:28" s="482" customFormat="1" ht="39" customHeight="1" thickBot="1">
      <c r="A62" s="652" t="s">
        <v>115</v>
      </c>
      <c r="B62" s="652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2"/>
      <c r="N62" s="652"/>
      <c r="O62" s="652"/>
      <c r="P62" s="652"/>
      <c r="Q62" s="652"/>
      <c r="R62" s="652"/>
      <c r="S62" s="652"/>
      <c r="T62" s="652"/>
      <c r="U62" s="652"/>
      <c r="V62" s="652"/>
      <c r="W62" s="652"/>
      <c r="X62" s="652"/>
      <c r="Y62" s="652"/>
      <c r="Z62" s="652"/>
      <c r="AA62" s="652"/>
      <c r="AB62" s="652"/>
    </row>
    <row r="63" spans="1:28" ht="28.5" customHeight="1" thickBot="1">
      <c r="A63" s="659" t="s">
        <v>186</v>
      </c>
      <c r="B63" s="653">
        <v>2014</v>
      </c>
      <c r="C63" s="654"/>
      <c r="D63" s="654"/>
      <c r="E63" s="654"/>
      <c r="F63" s="654"/>
      <c r="G63" s="654"/>
      <c r="H63" s="654"/>
      <c r="I63" s="654"/>
      <c r="J63" s="654"/>
      <c r="K63" s="654"/>
      <c r="L63" s="654"/>
      <c r="M63" s="655"/>
      <c r="N63" s="653">
        <v>2015</v>
      </c>
      <c r="O63" s="654"/>
      <c r="P63" s="654"/>
      <c r="Q63" s="654"/>
      <c r="R63" s="654"/>
      <c r="S63" s="654"/>
      <c r="T63" s="654"/>
      <c r="U63" s="654"/>
      <c r="V63" s="654"/>
      <c r="W63" s="654"/>
      <c r="X63" s="654"/>
      <c r="Y63" s="655"/>
      <c r="Z63" s="656" t="s">
        <v>507</v>
      </c>
      <c r="AA63" s="657"/>
      <c r="AB63" s="658"/>
    </row>
    <row r="64" spans="1:28" ht="28.5" customHeight="1" thickBot="1">
      <c r="A64" s="660"/>
      <c r="B64" s="452">
        <v>1</v>
      </c>
      <c r="C64" s="453">
        <v>2</v>
      </c>
      <c r="D64" s="453">
        <v>3</v>
      </c>
      <c r="E64" s="453">
        <v>4</v>
      </c>
      <c r="F64" s="453">
        <v>5</v>
      </c>
      <c r="G64" s="453">
        <v>6</v>
      </c>
      <c r="H64" s="453">
        <v>7</v>
      </c>
      <c r="I64" s="453">
        <v>8</v>
      </c>
      <c r="J64" s="453">
        <v>9</v>
      </c>
      <c r="K64" s="453">
        <v>10</v>
      </c>
      <c r="L64" s="453">
        <v>11</v>
      </c>
      <c r="M64" s="453">
        <v>12</v>
      </c>
      <c r="N64" s="452">
        <v>1</v>
      </c>
      <c r="O64" s="453">
        <v>2</v>
      </c>
      <c r="P64" s="453">
        <v>3</v>
      </c>
      <c r="Q64" s="453">
        <v>4</v>
      </c>
      <c r="R64" s="453">
        <v>5</v>
      </c>
      <c r="S64" s="453">
        <v>6</v>
      </c>
      <c r="T64" s="453">
        <v>7</v>
      </c>
      <c r="U64" s="453">
        <v>8</v>
      </c>
      <c r="V64" s="453">
        <v>9</v>
      </c>
      <c r="W64" s="453">
        <v>10</v>
      </c>
      <c r="X64" s="453">
        <v>11</v>
      </c>
      <c r="Y64" s="454">
        <v>12</v>
      </c>
      <c r="Z64" s="455">
        <v>2014</v>
      </c>
      <c r="AA64" s="455">
        <v>2015</v>
      </c>
      <c r="AB64" s="456" t="s">
        <v>113</v>
      </c>
    </row>
    <row r="65" spans="1:28" ht="24" customHeight="1">
      <c r="A65" s="457" t="s">
        <v>1</v>
      </c>
      <c r="B65" s="458">
        <v>23.042999999999999</v>
      </c>
      <c r="C65" s="459">
        <v>22.966000000000001</v>
      </c>
      <c r="D65" s="459">
        <v>22.808</v>
      </c>
      <c r="E65" s="459">
        <v>22.725000000000001</v>
      </c>
      <c r="F65" s="459">
        <v>22.663</v>
      </c>
      <c r="G65" s="459">
        <v>22.780999999999999</v>
      </c>
      <c r="H65" s="459">
        <v>23.751000000000001</v>
      </c>
      <c r="I65" s="459">
        <v>23.739000000000001</v>
      </c>
      <c r="J65" s="459">
        <v>23.027999999999999</v>
      </c>
      <c r="K65" s="459">
        <v>22.696999999999999</v>
      </c>
      <c r="L65" s="459">
        <v>22.321999999999999</v>
      </c>
      <c r="M65" s="459">
        <v>22.202000000000002</v>
      </c>
      <c r="N65" s="460">
        <v>22.334</v>
      </c>
      <c r="O65" s="459">
        <v>22.12</v>
      </c>
      <c r="P65" s="459">
        <v>21.785</v>
      </c>
      <c r="Q65" s="459">
        <v>21.405999999999999</v>
      </c>
      <c r="R65" s="459">
        <v>20.908999999999999</v>
      </c>
      <c r="S65" s="459">
        <v>20.663</v>
      </c>
      <c r="T65" s="459">
        <v>21.643999999999998</v>
      </c>
      <c r="U65" s="459">
        <v>21.542999999999999</v>
      </c>
      <c r="V65" s="459">
        <v>20.637</v>
      </c>
      <c r="W65" s="459">
        <v>19.994</v>
      </c>
      <c r="X65" s="459">
        <v>19.501999999999999</v>
      </c>
      <c r="Y65" s="461">
        <v>19.428999999999998</v>
      </c>
      <c r="Z65" s="462">
        <v>22.895250000000001</v>
      </c>
      <c r="AA65" s="462">
        <v>21.112708333333334</v>
      </c>
      <c r="AB65" s="463">
        <f>+AA65-Z65</f>
        <v>-1.7825416666666669</v>
      </c>
    </row>
    <row r="66" spans="1:28" ht="24" customHeight="1">
      <c r="A66" s="464" t="s">
        <v>2</v>
      </c>
      <c r="B66" s="465">
        <v>31.731999999999999</v>
      </c>
      <c r="C66" s="466">
        <v>31.734000000000002</v>
      </c>
      <c r="D66" s="466">
        <v>31.128</v>
      </c>
      <c r="E66" s="466">
        <v>30.215</v>
      </c>
      <c r="F66" s="466">
        <v>29.689</v>
      </c>
      <c r="G66" s="466">
        <v>29.504999999999999</v>
      </c>
      <c r="H66" s="466">
        <v>30.702000000000002</v>
      </c>
      <c r="I66" s="466">
        <v>30.648</v>
      </c>
      <c r="J66" s="466">
        <v>30.126999999999999</v>
      </c>
      <c r="K66" s="466">
        <v>29.344000000000001</v>
      </c>
      <c r="L66" s="466">
        <v>28.855</v>
      </c>
      <c r="M66" s="466">
        <v>29.18</v>
      </c>
      <c r="N66" s="465">
        <v>29.443999999999999</v>
      </c>
      <c r="O66" s="466">
        <v>28.960999999999999</v>
      </c>
      <c r="P66" s="466">
        <v>28.175000000000001</v>
      </c>
      <c r="Q66" s="466">
        <v>27.059000000000001</v>
      </c>
      <c r="R66" s="466">
        <v>26.341000000000001</v>
      </c>
      <c r="S66" s="466">
        <v>26.05</v>
      </c>
      <c r="T66" s="466">
        <v>26.942</v>
      </c>
      <c r="U66" s="466">
        <v>26.748000000000001</v>
      </c>
      <c r="V66" s="466">
        <v>26.047999999999998</v>
      </c>
      <c r="W66" s="466">
        <v>25.24</v>
      </c>
      <c r="X66" s="466">
        <v>25.05</v>
      </c>
      <c r="Y66" s="467">
        <v>25.294</v>
      </c>
      <c r="Z66" s="462">
        <v>30.305583333333331</v>
      </c>
      <c r="AA66" s="462">
        <v>26.94125</v>
      </c>
      <c r="AB66" s="468">
        <f t="shared" ref="AB66:AB79" si="3">+AA66-Z66</f>
        <v>-3.364333333333331</v>
      </c>
    </row>
    <row r="67" spans="1:28" ht="24" customHeight="1">
      <c r="A67" s="464" t="s">
        <v>3</v>
      </c>
      <c r="B67" s="465">
        <v>16.239000000000001</v>
      </c>
      <c r="C67" s="466">
        <v>16.079000000000001</v>
      </c>
      <c r="D67" s="466">
        <v>15.582000000000001</v>
      </c>
      <c r="E67" s="466">
        <v>14.97</v>
      </c>
      <c r="F67" s="466">
        <v>14.391999999999999</v>
      </c>
      <c r="G67" s="466">
        <v>14.026</v>
      </c>
      <c r="H67" s="466">
        <v>14.289</v>
      </c>
      <c r="I67" s="466">
        <v>14.048999999999999</v>
      </c>
      <c r="J67" s="466">
        <v>13.596</v>
      </c>
      <c r="K67" s="466">
        <v>13.452</v>
      </c>
      <c r="L67" s="466">
        <v>13.429</v>
      </c>
      <c r="M67" s="466">
        <v>13.721</v>
      </c>
      <c r="N67" s="465">
        <v>14.012</v>
      </c>
      <c r="O67" s="466">
        <v>13.84</v>
      </c>
      <c r="P67" s="466">
        <v>13.195</v>
      </c>
      <c r="Q67" s="466">
        <v>12.321999999999999</v>
      </c>
      <c r="R67" s="466">
        <v>11.52</v>
      </c>
      <c r="S67" s="466">
        <v>11.131</v>
      </c>
      <c r="T67" s="466">
        <v>11.545</v>
      </c>
      <c r="U67" s="466">
        <v>11.39</v>
      </c>
      <c r="V67" s="466">
        <v>10.930999999999999</v>
      </c>
      <c r="W67" s="466">
        <v>10.708</v>
      </c>
      <c r="X67" s="466">
        <v>10.843999999999999</v>
      </c>
      <c r="Y67" s="467">
        <v>11.271000000000001</v>
      </c>
      <c r="Z67" s="462">
        <v>14.556916666666666</v>
      </c>
      <c r="AA67" s="462">
        <v>11.9945</v>
      </c>
      <c r="AB67" s="468">
        <f t="shared" si="3"/>
        <v>-2.5624166666666657</v>
      </c>
    </row>
    <row r="68" spans="1:28" ht="24" customHeight="1">
      <c r="A68" s="464" t="s">
        <v>4</v>
      </c>
      <c r="B68" s="465">
        <v>13.481</v>
      </c>
      <c r="C68" s="466">
        <v>13.194000000000001</v>
      </c>
      <c r="D68" s="466">
        <v>12.775</v>
      </c>
      <c r="E68" s="466">
        <v>12.147</v>
      </c>
      <c r="F68" s="466">
        <v>11.823</v>
      </c>
      <c r="G68" s="466">
        <v>11.709</v>
      </c>
      <c r="H68" s="466">
        <v>12.319000000000001</v>
      </c>
      <c r="I68" s="466">
        <v>12.33</v>
      </c>
      <c r="J68" s="466">
        <v>11.869</v>
      </c>
      <c r="K68" s="466">
        <v>11.544</v>
      </c>
      <c r="L68" s="466">
        <v>11.406000000000001</v>
      </c>
      <c r="M68" s="466">
        <v>11.619</v>
      </c>
      <c r="N68" s="465">
        <v>11.598000000000001</v>
      </c>
      <c r="O68" s="466">
        <v>11.335000000000001</v>
      </c>
      <c r="P68" s="466">
        <v>10.843999999999999</v>
      </c>
      <c r="Q68" s="466">
        <v>10.446</v>
      </c>
      <c r="R68" s="466">
        <v>10.061</v>
      </c>
      <c r="S68" s="466">
        <v>9.9540000000000006</v>
      </c>
      <c r="T68" s="466">
        <v>10.44</v>
      </c>
      <c r="U68" s="466">
        <v>10.38</v>
      </c>
      <c r="V68" s="466">
        <v>9.8719999999999999</v>
      </c>
      <c r="W68" s="466">
        <v>9.51</v>
      </c>
      <c r="X68" s="466">
        <v>9.4459999999999997</v>
      </c>
      <c r="Y68" s="467">
        <v>9.6750000000000007</v>
      </c>
      <c r="Z68" s="462">
        <v>12.244583333333335</v>
      </c>
      <c r="AA68" s="462">
        <v>10.377750000000001</v>
      </c>
      <c r="AB68" s="468">
        <f t="shared" si="3"/>
        <v>-1.866833333333334</v>
      </c>
    </row>
    <row r="69" spans="1:28" ht="24" customHeight="1">
      <c r="A69" s="464" t="s">
        <v>5</v>
      </c>
      <c r="B69" s="465">
        <v>9.2899999999999991</v>
      </c>
      <c r="C69" s="466">
        <v>9.1300000000000008</v>
      </c>
      <c r="D69" s="466">
        <v>8.8109999999999999</v>
      </c>
      <c r="E69" s="466">
        <v>8.3829999999999991</v>
      </c>
      <c r="F69" s="466">
        <v>8.1530000000000005</v>
      </c>
      <c r="G69" s="466">
        <v>8.0570000000000004</v>
      </c>
      <c r="H69" s="466">
        <v>8.42</v>
      </c>
      <c r="I69" s="466">
        <v>8.3480000000000008</v>
      </c>
      <c r="J69" s="466">
        <v>8.3030000000000008</v>
      </c>
      <c r="K69" s="466">
        <v>8.1780000000000008</v>
      </c>
      <c r="L69" s="466">
        <v>8.14</v>
      </c>
      <c r="M69" s="466">
        <v>8.2650000000000006</v>
      </c>
      <c r="N69" s="465">
        <v>8.4269999999999996</v>
      </c>
      <c r="O69" s="466">
        <v>8.2210000000000001</v>
      </c>
      <c r="P69" s="466">
        <v>7.9749999999999996</v>
      </c>
      <c r="Q69" s="466">
        <v>7.7640000000000002</v>
      </c>
      <c r="R69" s="466">
        <v>7.5259999999999998</v>
      </c>
      <c r="S69" s="466">
        <v>7.3120000000000003</v>
      </c>
      <c r="T69" s="466">
        <v>7.3630000000000004</v>
      </c>
      <c r="U69" s="466">
        <v>7.327</v>
      </c>
      <c r="V69" s="466">
        <v>7.1909999999999998</v>
      </c>
      <c r="W69" s="466">
        <v>7.1769999999999996</v>
      </c>
      <c r="X69" s="466">
        <v>7.2169999999999996</v>
      </c>
      <c r="Y69" s="467">
        <v>7.27</v>
      </c>
      <c r="Z69" s="462">
        <v>8.4893333333333345</v>
      </c>
      <c r="AA69" s="462">
        <v>7.6056249999999999</v>
      </c>
      <c r="AB69" s="468">
        <f t="shared" si="3"/>
        <v>-0.88370833333333465</v>
      </c>
    </row>
    <row r="70" spans="1:28" ht="24" customHeight="1">
      <c r="A70" s="464" t="s">
        <v>6</v>
      </c>
      <c r="B70" s="465">
        <v>33.380000000000003</v>
      </c>
      <c r="C70" s="466">
        <v>33.136000000000003</v>
      </c>
      <c r="D70" s="466">
        <v>32.731000000000002</v>
      </c>
      <c r="E70" s="466">
        <v>31.946000000000002</v>
      </c>
      <c r="F70" s="466">
        <v>31.367999999999999</v>
      </c>
      <c r="G70" s="466">
        <v>31.116</v>
      </c>
      <c r="H70" s="466">
        <v>31.571000000000002</v>
      </c>
      <c r="I70" s="466">
        <v>31.300999999999998</v>
      </c>
      <c r="J70" s="466">
        <v>31.071999999999999</v>
      </c>
      <c r="K70" s="466">
        <v>30.638000000000002</v>
      </c>
      <c r="L70" s="466">
        <v>30.312000000000001</v>
      </c>
      <c r="M70" s="466">
        <v>30.393999999999998</v>
      </c>
      <c r="N70" s="465">
        <v>30.695</v>
      </c>
      <c r="O70" s="466">
        <v>30.364999999999998</v>
      </c>
      <c r="P70" s="466">
        <v>29.739000000000001</v>
      </c>
      <c r="Q70" s="466">
        <v>28.568000000000001</v>
      </c>
      <c r="R70" s="466">
        <v>27.94</v>
      </c>
      <c r="S70" s="466">
        <v>27.411999999999999</v>
      </c>
      <c r="T70" s="466">
        <v>27.856999999999999</v>
      </c>
      <c r="U70" s="466">
        <v>27.521000000000001</v>
      </c>
      <c r="V70" s="466">
        <v>26.986000000000001</v>
      </c>
      <c r="W70" s="466">
        <v>26.396999999999998</v>
      </c>
      <c r="X70" s="466">
        <v>26.010999999999999</v>
      </c>
      <c r="Y70" s="467">
        <v>25.853999999999999</v>
      </c>
      <c r="Z70" s="462">
        <v>31.668041666666667</v>
      </c>
      <c r="AA70" s="462">
        <v>28.134583333333332</v>
      </c>
      <c r="AB70" s="468">
        <f t="shared" si="3"/>
        <v>-3.5334583333333356</v>
      </c>
    </row>
    <row r="71" spans="1:28" ht="24" customHeight="1">
      <c r="A71" s="464" t="s">
        <v>7</v>
      </c>
      <c r="B71" s="465">
        <v>13.499000000000001</v>
      </c>
      <c r="C71" s="466">
        <v>13.391999999999999</v>
      </c>
      <c r="D71" s="466">
        <v>13.358000000000001</v>
      </c>
      <c r="E71" s="466">
        <v>13.051</v>
      </c>
      <c r="F71" s="466">
        <v>12.84</v>
      </c>
      <c r="G71" s="466">
        <v>12.760999999999999</v>
      </c>
      <c r="H71" s="466">
        <v>13.081</v>
      </c>
      <c r="I71" s="466">
        <v>13.026999999999999</v>
      </c>
      <c r="J71" s="466">
        <v>12.82</v>
      </c>
      <c r="K71" s="466">
        <v>12.461</v>
      </c>
      <c r="L71" s="466">
        <v>12.318</v>
      </c>
      <c r="M71" s="466">
        <v>12.317</v>
      </c>
      <c r="N71" s="465">
        <v>12.236000000000001</v>
      </c>
      <c r="O71" s="466">
        <v>11.962</v>
      </c>
      <c r="P71" s="466">
        <v>11.616</v>
      </c>
      <c r="Q71" s="466">
        <v>11.349</v>
      </c>
      <c r="R71" s="466">
        <v>11.042999999999999</v>
      </c>
      <c r="S71" s="466">
        <v>10.861000000000001</v>
      </c>
      <c r="T71" s="466">
        <v>11.16</v>
      </c>
      <c r="U71" s="466">
        <v>11.103</v>
      </c>
      <c r="V71" s="466">
        <v>10.898999999999999</v>
      </c>
      <c r="W71" s="466">
        <v>10.529</v>
      </c>
      <c r="X71" s="466">
        <v>10.271000000000001</v>
      </c>
      <c r="Y71" s="467">
        <v>10.321999999999999</v>
      </c>
      <c r="Z71" s="462">
        <v>12.950791666666666</v>
      </c>
      <c r="AA71" s="462">
        <v>11.195708333333334</v>
      </c>
      <c r="AB71" s="468">
        <f t="shared" si="3"/>
        <v>-1.7550833333333316</v>
      </c>
    </row>
    <row r="72" spans="1:28" ht="24" customHeight="1">
      <c r="A72" s="464" t="s">
        <v>8</v>
      </c>
      <c r="B72" s="465">
        <v>13.454000000000001</v>
      </c>
      <c r="C72" s="466">
        <v>13.318</v>
      </c>
      <c r="D72" s="466">
        <v>13.032</v>
      </c>
      <c r="E72" s="466">
        <v>12.611000000000001</v>
      </c>
      <c r="F72" s="466">
        <v>12.273999999999999</v>
      </c>
      <c r="G72" s="466">
        <v>12.1</v>
      </c>
      <c r="H72" s="466">
        <v>12.516</v>
      </c>
      <c r="I72" s="466">
        <v>12.321</v>
      </c>
      <c r="J72" s="466">
        <v>12.06</v>
      </c>
      <c r="K72" s="466">
        <v>11.651</v>
      </c>
      <c r="L72" s="466">
        <v>11.558</v>
      </c>
      <c r="M72" s="466">
        <v>11.574</v>
      </c>
      <c r="N72" s="465">
        <v>11.342000000000001</v>
      </c>
      <c r="O72" s="466">
        <v>11.010999999999999</v>
      </c>
      <c r="P72" s="466">
        <v>10.736000000000001</v>
      </c>
      <c r="Q72" s="466">
        <v>10.215</v>
      </c>
      <c r="R72" s="466">
        <v>9.7449999999999992</v>
      </c>
      <c r="S72" s="466">
        <v>9.5289999999999999</v>
      </c>
      <c r="T72" s="466">
        <v>10.035</v>
      </c>
      <c r="U72" s="466">
        <v>9.9009999999999998</v>
      </c>
      <c r="V72" s="466">
        <v>9.5470000000000006</v>
      </c>
      <c r="W72" s="466">
        <v>9.1869999999999994</v>
      </c>
      <c r="X72" s="466">
        <v>9.1170000000000009</v>
      </c>
      <c r="Y72" s="467">
        <v>9.1560000000000006</v>
      </c>
      <c r="Z72" s="462">
        <v>12.441208333333334</v>
      </c>
      <c r="AA72" s="462">
        <v>10.060833333333333</v>
      </c>
      <c r="AB72" s="468">
        <f t="shared" si="3"/>
        <v>-2.3803750000000008</v>
      </c>
    </row>
    <row r="73" spans="1:28" ht="24" customHeight="1">
      <c r="A73" s="464" t="s">
        <v>9</v>
      </c>
      <c r="B73" s="465">
        <v>13.125999999999999</v>
      </c>
      <c r="C73" s="466">
        <v>12.945</v>
      </c>
      <c r="D73" s="466">
        <v>12.683</v>
      </c>
      <c r="E73" s="466">
        <v>11.933</v>
      </c>
      <c r="F73" s="466">
        <v>11.471</v>
      </c>
      <c r="G73" s="466">
        <v>11.276999999999999</v>
      </c>
      <c r="H73" s="466">
        <v>11.911</v>
      </c>
      <c r="I73" s="466">
        <v>11.747</v>
      </c>
      <c r="J73" s="466">
        <v>11.28</v>
      </c>
      <c r="K73" s="466">
        <v>10.909000000000001</v>
      </c>
      <c r="L73" s="466">
        <v>10.72</v>
      </c>
      <c r="M73" s="466">
        <v>10.782999999999999</v>
      </c>
      <c r="N73" s="465">
        <v>10.867000000000001</v>
      </c>
      <c r="O73" s="466">
        <v>10.632</v>
      </c>
      <c r="P73" s="466">
        <v>10.147</v>
      </c>
      <c r="Q73" s="466">
        <v>9.5289999999999999</v>
      </c>
      <c r="R73" s="466">
        <v>9.08</v>
      </c>
      <c r="S73" s="466">
        <v>8.8369999999999997</v>
      </c>
      <c r="T73" s="466">
        <v>9.6379999999999999</v>
      </c>
      <c r="U73" s="466">
        <v>9.5660000000000007</v>
      </c>
      <c r="V73" s="466">
        <v>9.0289999999999999</v>
      </c>
      <c r="W73" s="466">
        <v>8.6259999999999994</v>
      </c>
      <c r="X73" s="466">
        <v>8.6010000000000009</v>
      </c>
      <c r="Y73" s="467">
        <v>8.9030000000000005</v>
      </c>
      <c r="Z73" s="462">
        <v>11.810874999999999</v>
      </c>
      <c r="AA73" s="462">
        <v>9.5329166666666669</v>
      </c>
      <c r="AB73" s="468">
        <f t="shared" si="3"/>
        <v>-2.2779583333333324</v>
      </c>
    </row>
    <row r="74" spans="1:28" ht="24" customHeight="1">
      <c r="A74" s="464" t="s">
        <v>10</v>
      </c>
      <c r="B74" s="465">
        <v>14.13</v>
      </c>
      <c r="C74" s="466">
        <v>13.855</v>
      </c>
      <c r="D74" s="466">
        <v>13.587</v>
      </c>
      <c r="E74" s="466">
        <v>12.946999999999999</v>
      </c>
      <c r="F74" s="466">
        <v>12.525</v>
      </c>
      <c r="G74" s="466">
        <v>12.352</v>
      </c>
      <c r="H74" s="466">
        <v>12.895</v>
      </c>
      <c r="I74" s="466">
        <v>12.917999999999999</v>
      </c>
      <c r="J74" s="466">
        <v>12.537000000000001</v>
      </c>
      <c r="K74" s="466">
        <v>12.353999999999999</v>
      </c>
      <c r="L74" s="466">
        <v>12.263</v>
      </c>
      <c r="M74" s="466">
        <v>12.638</v>
      </c>
      <c r="N74" s="465">
        <v>12.676</v>
      </c>
      <c r="O74" s="466">
        <v>12.494999999999999</v>
      </c>
      <c r="P74" s="466">
        <v>12.09</v>
      </c>
      <c r="Q74" s="466">
        <v>11.212999999999999</v>
      </c>
      <c r="R74" s="466">
        <v>10.747999999999999</v>
      </c>
      <c r="S74" s="466">
        <v>10.558</v>
      </c>
      <c r="T74" s="466">
        <v>11.22</v>
      </c>
      <c r="U74" s="466">
        <v>11.161</v>
      </c>
      <c r="V74" s="466">
        <v>10.651</v>
      </c>
      <c r="W74" s="466">
        <v>10.292999999999999</v>
      </c>
      <c r="X74" s="466">
        <v>10.214</v>
      </c>
      <c r="Y74" s="467">
        <v>10.558</v>
      </c>
      <c r="Z74" s="462">
        <v>12.965125</v>
      </c>
      <c r="AA74" s="462">
        <v>11.243083333333335</v>
      </c>
      <c r="AB74" s="468">
        <f t="shared" si="3"/>
        <v>-1.7220416666666658</v>
      </c>
    </row>
    <row r="75" spans="1:28" ht="24" customHeight="1">
      <c r="A75" s="464" t="s">
        <v>11</v>
      </c>
      <c r="B75" s="465">
        <v>35.396999999999998</v>
      </c>
      <c r="C75" s="466">
        <v>35.094999999999999</v>
      </c>
      <c r="D75" s="466">
        <v>34.844999999999999</v>
      </c>
      <c r="E75" s="466">
        <v>33.649000000000001</v>
      </c>
      <c r="F75" s="466">
        <v>32.85</v>
      </c>
      <c r="G75" s="466">
        <v>32.670999999999999</v>
      </c>
      <c r="H75" s="466">
        <v>33.817999999999998</v>
      </c>
      <c r="I75" s="466">
        <v>33.729999999999997</v>
      </c>
      <c r="J75" s="466">
        <v>33.119</v>
      </c>
      <c r="K75" s="466">
        <v>32.57</v>
      </c>
      <c r="L75" s="466">
        <v>32.317</v>
      </c>
      <c r="M75" s="466">
        <v>32.915999999999997</v>
      </c>
      <c r="N75" s="465">
        <v>32.844000000000001</v>
      </c>
      <c r="O75" s="466">
        <v>32.222999999999999</v>
      </c>
      <c r="P75" s="466">
        <v>31.366</v>
      </c>
      <c r="Q75" s="466">
        <v>30.074999999999999</v>
      </c>
      <c r="R75" s="466">
        <v>29.05</v>
      </c>
      <c r="S75" s="466">
        <v>28.606999999999999</v>
      </c>
      <c r="T75" s="466">
        <v>29.748999999999999</v>
      </c>
      <c r="U75" s="466">
        <v>29.625</v>
      </c>
      <c r="V75" s="466">
        <v>28.558</v>
      </c>
      <c r="W75" s="466">
        <v>27.742000000000001</v>
      </c>
      <c r="X75" s="466">
        <v>27.64</v>
      </c>
      <c r="Y75" s="467">
        <v>28.38</v>
      </c>
      <c r="Z75" s="462">
        <v>33.658875000000002</v>
      </c>
      <c r="AA75" s="462">
        <v>29.843916666666669</v>
      </c>
      <c r="AB75" s="468">
        <f t="shared" si="3"/>
        <v>-3.8149583333333332</v>
      </c>
    </row>
    <row r="76" spans="1:28" ht="24" customHeight="1">
      <c r="A76" s="464" t="s">
        <v>12</v>
      </c>
      <c r="B76" s="465">
        <v>21.161000000000001</v>
      </c>
      <c r="C76" s="466">
        <v>21.120999999999999</v>
      </c>
      <c r="D76" s="466">
        <v>20.757999999999999</v>
      </c>
      <c r="E76" s="466">
        <v>19.931999999999999</v>
      </c>
      <c r="F76" s="466">
        <v>19.395</v>
      </c>
      <c r="G76" s="466">
        <v>19.207000000000001</v>
      </c>
      <c r="H76" s="466">
        <v>19.619</v>
      </c>
      <c r="I76" s="466">
        <v>19.402999999999999</v>
      </c>
      <c r="J76" s="466">
        <v>19.143999999999998</v>
      </c>
      <c r="K76" s="466">
        <v>18.792000000000002</v>
      </c>
      <c r="L76" s="466">
        <v>18.614000000000001</v>
      </c>
      <c r="M76" s="466">
        <v>18.821999999999999</v>
      </c>
      <c r="N76" s="465">
        <v>18.992999999999999</v>
      </c>
      <c r="O76" s="466">
        <v>18.581</v>
      </c>
      <c r="P76" s="466">
        <v>17.870999999999999</v>
      </c>
      <c r="Q76" s="466">
        <v>16.934999999999999</v>
      </c>
      <c r="R76" s="466">
        <v>16.132000000000001</v>
      </c>
      <c r="S76" s="466">
        <v>15.664999999999999</v>
      </c>
      <c r="T76" s="466">
        <v>16.012</v>
      </c>
      <c r="U76" s="466">
        <v>15.888999999999999</v>
      </c>
      <c r="V76" s="466">
        <v>15.547000000000001</v>
      </c>
      <c r="W76" s="466">
        <v>14.994999999999999</v>
      </c>
      <c r="X76" s="466">
        <v>14.803000000000001</v>
      </c>
      <c r="Y76" s="467">
        <v>15.021000000000001</v>
      </c>
      <c r="Z76" s="462">
        <v>19.729166666666668</v>
      </c>
      <c r="AA76" s="462">
        <v>16.528708333333331</v>
      </c>
      <c r="AB76" s="468">
        <f t="shared" si="3"/>
        <v>-3.2004583333333372</v>
      </c>
    </row>
    <row r="77" spans="1:28" ht="24" customHeight="1">
      <c r="A77" s="464" t="s">
        <v>13</v>
      </c>
      <c r="B77" s="465">
        <v>16.102</v>
      </c>
      <c r="C77" s="466">
        <v>15.912000000000001</v>
      </c>
      <c r="D77" s="466">
        <v>15.55</v>
      </c>
      <c r="E77" s="466">
        <v>15.037000000000001</v>
      </c>
      <c r="F77" s="466">
        <v>14.532</v>
      </c>
      <c r="G77" s="466">
        <v>14.577999999999999</v>
      </c>
      <c r="H77" s="466">
        <v>15.034000000000001</v>
      </c>
      <c r="I77" s="466">
        <v>14.935</v>
      </c>
      <c r="J77" s="466">
        <v>14.496</v>
      </c>
      <c r="K77" s="466">
        <v>14.218999999999999</v>
      </c>
      <c r="L77" s="466">
        <v>13.98</v>
      </c>
      <c r="M77" s="466">
        <v>14.266</v>
      </c>
      <c r="N77" s="465">
        <v>14.186</v>
      </c>
      <c r="O77" s="466">
        <v>13.906000000000001</v>
      </c>
      <c r="P77" s="466">
        <v>13.429</v>
      </c>
      <c r="Q77" s="466">
        <v>12.911</v>
      </c>
      <c r="R77" s="466">
        <v>12.382</v>
      </c>
      <c r="S77" s="466">
        <v>12.208</v>
      </c>
      <c r="T77" s="466">
        <v>12.801</v>
      </c>
      <c r="U77" s="466">
        <v>12.663</v>
      </c>
      <c r="V77" s="466">
        <v>12.173999999999999</v>
      </c>
      <c r="W77" s="466">
        <v>11.714</v>
      </c>
      <c r="X77" s="466">
        <v>11.612</v>
      </c>
      <c r="Y77" s="467">
        <v>11.737</v>
      </c>
      <c r="Z77" s="462">
        <v>14.954833333333333</v>
      </c>
      <c r="AA77" s="462">
        <v>12.748958333333334</v>
      </c>
      <c r="AB77" s="468">
        <f t="shared" si="3"/>
        <v>-2.2058749999999989</v>
      </c>
    </row>
    <row r="78" spans="1:28" ht="24" customHeight="1" thickBot="1">
      <c r="A78" s="469" t="s">
        <v>14</v>
      </c>
      <c r="B78" s="470">
        <v>43.201000000000001</v>
      </c>
      <c r="C78" s="471">
        <v>43.046999999999997</v>
      </c>
      <c r="D78" s="471">
        <v>42.576999999999998</v>
      </c>
      <c r="E78" s="471">
        <v>41.682000000000002</v>
      </c>
      <c r="F78" s="471">
        <v>41.058</v>
      </c>
      <c r="G78" s="471">
        <v>41.034999999999997</v>
      </c>
      <c r="H78" s="471">
        <v>41.951999999999998</v>
      </c>
      <c r="I78" s="471">
        <v>41.874000000000002</v>
      </c>
      <c r="J78" s="471">
        <v>41.625</v>
      </c>
      <c r="K78" s="471">
        <v>40.877000000000002</v>
      </c>
      <c r="L78" s="471">
        <v>40.087000000000003</v>
      </c>
      <c r="M78" s="471">
        <v>40.244999999999997</v>
      </c>
      <c r="N78" s="470">
        <v>40.192</v>
      </c>
      <c r="O78" s="471">
        <v>39.75</v>
      </c>
      <c r="P78" s="471">
        <v>38.917999999999999</v>
      </c>
      <c r="Q78" s="471">
        <v>37.926000000000002</v>
      </c>
      <c r="R78" s="471">
        <v>36.917999999999999</v>
      </c>
      <c r="S78" s="466">
        <v>36.323999999999998</v>
      </c>
      <c r="T78" s="471">
        <v>37.156999999999996</v>
      </c>
      <c r="U78" s="471">
        <v>36.790999999999997</v>
      </c>
      <c r="V78" s="471">
        <v>36.345999999999997</v>
      </c>
      <c r="W78" s="471">
        <v>35.58</v>
      </c>
      <c r="X78" s="471">
        <v>34.993000000000002</v>
      </c>
      <c r="Y78" s="472">
        <v>35.079000000000001</v>
      </c>
      <c r="Z78" s="462">
        <v>41.693791666666662</v>
      </c>
      <c r="AA78" s="462">
        <v>37.379750000000001</v>
      </c>
      <c r="AB78" s="468">
        <f t="shared" si="3"/>
        <v>-4.314041666666661</v>
      </c>
    </row>
    <row r="79" spans="1:28" ht="24" customHeight="1" thickBot="1">
      <c r="A79" s="469" t="s">
        <v>15</v>
      </c>
      <c r="B79" s="473">
        <v>297.23500000000001</v>
      </c>
      <c r="C79" s="474">
        <v>294.92399999999998</v>
      </c>
      <c r="D79" s="474">
        <v>290.22500000000002</v>
      </c>
      <c r="E79" s="474">
        <v>281.22800000000001</v>
      </c>
      <c r="F79" s="474">
        <v>275.03300000000002</v>
      </c>
      <c r="G79" s="474">
        <v>273.17500000000001</v>
      </c>
      <c r="H79" s="474">
        <v>281.87799999999999</v>
      </c>
      <c r="I79" s="474">
        <v>280.37</v>
      </c>
      <c r="J79" s="474">
        <v>275.07600000000002</v>
      </c>
      <c r="K79" s="474">
        <v>269.68599999999998</v>
      </c>
      <c r="L79" s="474">
        <v>266.32100000000003</v>
      </c>
      <c r="M79" s="474">
        <v>268.94200000000001</v>
      </c>
      <c r="N79" s="473">
        <v>269.846</v>
      </c>
      <c r="O79" s="474">
        <v>265.40199999999999</v>
      </c>
      <c r="P79" s="474">
        <v>257.88600000000002</v>
      </c>
      <c r="Q79" s="475">
        <v>247.71799999999999</v>
      </c>
      <c r="R79" s="475">
        <v>239.39500000000001</v>
      </c>
      <c r="S79" s="475">
        <v>235.11099999999999</v>
      </c>
      <c r="T79" s="474">
        <v>243.56299999999999</v>
      </c>
      <c r="U79" s="474">
        <v>241.608</v>
      </c>
      <c r="V79" s="474">
        <v>234.416</v>
      </c>
      <c r="W79" s="474">
        <v>227.69200000000001</v>
      </c>
      <c r="X79" s="474">
        <v>225.321</v>
      </c>
      <c r="Y79" s="476">
        <v>227.94900000000001</v>
      </c>
      <c r="Z79" s="477">
        <v>280.364375</v>
      </c>
      <c r="AA79" s="477">
        <v>244.70029166666666</v>
      </c>
      <c r="AB79" s="478">
        <f t="shared" si="3"/>
        <v>-35.664083333333338</v>
      </c>
    </row>
    <row r="80" spans="1:28" ht="21" customHeight="1">
      <c r="A80" s="479" t="s">
        <v>508</v>
      </c>
      <c r="B80" s="480"/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0"/>
      <c r="S80" s="480"/>
      <c r="T80" s="480"/>
      <c r="U80" s="480"/>
      <c r="V80" s="480"/>
      <c r="W80" s="480"/>
      <c r="X80" s="480"/>
      <c r="Y80" s="480"/>
      <c r="Z80" s="480"/>
      <c r="AA80" s="480"/>
      <c r="AB80" s="480"/>
    </row>
    <row r="81" spans="1:28" s="482" customFormat="1" ht="39" customHeight="1" thickBot="1">
      <c r="A81" s="652" t="s">
        <v>116</v>
      </c>
      <c r="B81" s="652"/>
      <c r="C81" s="652"/>
      <c r="D81" s="652"/>
      <c r="E81" s="652"/>
      <c r="F81" s="652"/>
      <c r="G81" s="652"/>
      <c r="H81" s="652"/>
      <c r="I81" s="652"/>
      <c r="J81" s="652"/>
      <c r="K81" s="652"/>
      <c r="L81" s="652"/>
      <c r="M81" s="652"/>
      <c r="N81" s="652"/>
      <c r="O81" s="652"/>
      <c r="P81" s="652"/>
      <c r="Q81" s="652"/>
      <c r="R81" s="652"/>
      <c r="S81" s="652"/>
      <c r="T81" s="652"/>
      <c r="U81" s="652"/>
      <c r="V81" s="652"/>
      <c r="W81" s="652"/>
      <c r="X81" s="652"/>
      <c r="Y81" s="652"/>
      <c r="Z81" s="652"/>
      <c r="AA81" s="652"/>
      <c r="AB81" s="652"/>
    </row>
    <row r="82" spans="1:28" ht="28.5" customHeight="1" thickBot="1">
      <c r="A82" s="659" t="s">
        <v>186</v>
      </c>
      <c r="B82" s="653">
        <v>2014</v>
      </c>
      <c r="C82" s="654"/>
      <c r="D82" s="654"/>
      <c r="E82" s="654"/>
      <c r="F82" s="654"/>
      <c r="G82" s="654"/>
      <c r="H82" s="654"/>
      <c r="I82" s="654"/>
      <c r="J82" s="654"/>
      <c r="K82" s="654"/>
      <c r="L82" s="654"/>
      <c r="M82" s="655"/>
      <c r="N82" s="653">
        <v>2015</v>
      </c>
      <c r="O82" s="654"/>
      <c r="P82" s="654"/>
      <c r="Q82" s="654"/>
      <c r="R82" s="654"/>
      <c r="S82" s="654"/>
      <c r="T82" s="654"/>
      <c r="U82" s="654"/>
      <c r="V82" s="654"/>
      <c r="W82" s="654"/>
      <c r="X82" s="654"/>
      <c r="Y82" s="655"/>
      <c r="Z82" s="656" t="s">
        <v>507</v>
      </c>
      <c r="AA82" s="657"/>
      <c r="AB82" s="658"/>
    </row>
    <row r="83" spans="1:28" ht="28.5" customHeight="1" thickBot="1">
      <c r="A83" s="660"/>
      <c r="B83" s="452">
        <v>1</v>
      </c>
      <c r="C83" s="453">
        <v>2</v>
      </c>
      <c r="D83" s="453">
        <v>3</v>
      </c>
      <c r="E83" s="453">
        <v>4</v>
      </c>
      <c r="F83" s="453">
        <v>5</v>
      </c>
      <c r="G83" s="453">
        <v>6</v>
      </c>
      <c r="H83" s="453">
        <v>7</v>
      </c>
      <c r="I83" s="453">
        <v>8</v>
      </c>
      <c r="J83" s="453">
        <v>9</v>
      </c>
      <c r="K83" s="453">
        <v>10</v>
      </c>
      <c r="L83" s="453">
        <v>11</v>
      </c>
      <c r="M83" s="453">
        <v>12</v>
      </c>
      <c r="N83" s="452">
        <v>1</v>
      </c>
      <c r="O83" s="453">
        <v>2</v>
      </c>
      <c r="P83" s="453">
        <v>3</v>
      </c>
      <c r="Q83" s="453">
        <v>4</v>
      </c>
      <c r="R83" s="453">
        <v>5</v>
      </c>
      <c r="S83" s="453">
        <v>6</v>
      </c>
      <c r="T83" s="453">
        <v>7</v>
      </c>
      <c r="U83" s="453">
        <v>8</v>
      </c>
      <c r="V83" s="453">
        <v>9</v>
      </c>
      <c r="W83" s="453">
        <v>10</v>
      </c>
      <c r="X83" s="453">
        <v>11</v>
      </c>
      <c r="Y83" s="454">
        <v>12</v>
      </c>
      <c r="Z83" s="455">
        <v>2014</v>
      </c>
      <c r="AA83" s="455">
        <v>2015</v>
      </c>
      <c r="AB83" s="456" t="s">
        <v>113</v>
      </c>
    </row>
    <row r="84" spans="1:28" ht="24" customHeight="1">
      <c r="A84" s="457" t="s">
        <v>1</v>
      </c>
      <c r="B84" s="458">
        <v>7.5789999999999997</v>
      </c>
      <c r="C84" s="459">
        <v>6.6849999999999996</v>
      </c>
      <c r="D84" s="459">
        <v>6.3849999999999998</v>
      </c>
      <c r="E84" s="459">
        <v>6.3769999999999998</v>
      </c>
      <c r="F84" s="459">
        <v>6.37</v>
      </c>
      <c r="G84" s="459">
        <v>6.0979999999999999</v>
      </c>
      <c r="H84" s="459">
        <v>6.0010000000000003</v>
      </c>
      <c r="I84" s="459">
        <v>6.734</v>
      </c>
      <c r="J84" s="459">
        <v>7.1180000000000003</v>
      </c>
      <c r="K84" s="459">
        <v>7.9240000000000004</v>
      </c>
      <c r="L84" s="459">
        <v>8.6039999999999992</v>
      </c>
      <c r="M84" s="459">
        <v>9.4260000000000002</v>
      </c>
      <c r="N84" s="460">
        <v>9.0210000000000008</v>
      </c>
      <c r="O84" s="459">
        <v>10.108000000000001</v>
      </c>
      <c r="P84" s="459">
        <v>10.432</v>
      </c>
      <c r="Q84" s="459">
        <v>10.593</v>
      </c>
      <c r="R84" s="459">
        <v>10.954000000000001</v>
      </c>
      <c r="S84" s="459">
        <v>11.595000000000001</v>
      </c>
      <c r="T84" s="459">
        <v>12.025</v>
      </c>
      <c r="U84" s="459">
        <v>12.247</v>
      </c>
      <c r="V84" s="459">
        <v>13.208</v>
      </c>
      <c r="W84" s="459">
        <v>14.196</v>
      </c>
      <c r="X84" s="459">
        <v>14.765000000000001</v>
      </c>
      <c r="Y84" s="461">
        <v>15.016</v>
      </c>
      <c r="Z84" s="462">
        <v>7.0197916666666673</v>
      </c>
      <c r="AA84" s="462">
        <v>11.780416666666666</v>
      </c>
      <c r="AB84" s="463">
        <f>+AA84-Z84</f>
        <v>4.7606249999999983</v>
      </c>
    </row>
    <row r="85" spans="1:28" ht="24" customHeight="1">
      <c r="A85" s="464" t="s">
        <v>2</v>
      </c>
      <c r="B85" s="465">
        <v>4.0679999999999996</v>
      </c>
      <c r="C85" s="466">
        <v>4.4630000000000001</v>
      </c>
      <c r="D85" s="466">
        <v>5.1029999999999998</v>
      </c>
      <c r="E85" s="466">
        <v>5.8419999999999996</v>
      </c>
      <c r="F85" s="466">
        <v>6.5730000000000004</v>
      </c>
      <c r="G85" s="466">
        <v>7.0979999999999999</v>
      </c>
      <c r="H85" s="466">
        <v>6.4939999999999998</v>
      </c>
      <c r="I85" s="466">
        <v>6.9969999999999999</v>
      </c>
      <c r="J85" s="466">
        <v>7.2249999999999996</v>
      </c>
      <c r="K85" s="466">
        <v>7.52</v>
      </c>
      <c r="L85" s="466">
        <v>7.6639999999999997</v>
      </c>
      <c r="M85" s="466">
        <v>8.2149999999999999</v>
      </c>
      <c r="N85" s="465">
        <v>8.4529999999999994</v>
      </c>
      <c r="O85" s="466">
        <v>8.7560000000000002</v>
      </c>
      <c r="P85" s="466">
        <v>9.8580000000000005</v>
      </c>
      <c r="Q85" s="466">
        <v>10.768000000000001</v>
      </c>
      <c r="R85" s="466">
        <v>11.384</v>
      </c>
      <c r="S85" s="466">
        <v>12.028</v>
      </c>
      <c r="T85" s="466">
        <v>12.656000000000001</v>
      </c>
      <c r="U85" s="466">
        <v>12.731999999999999</v>
      </c>
      <c r="V85" s="466">
        <v>13.55</v>
      </c>
      <c r="W85" s="466">
        <v>14.222</v>
      </c>
      <c r="X85" s="466">
        <v>13.497</v>
      </c>
      <c r="Y85" s="467">
        <v>13.551</v>
      </c>
      <c r="Z85" s="462">
        <v>6.2645416666666671</v>
      </c>
      <c r="AA85" s="462">
        <v>11.565583333333334</v>
      </c>
      <c r="AB85" s="468">
        <f t="shared" ref="AB85:AB98" si="4">+AA85-Z85</f>
        <v>5.3010416666666673</v>
      </c>
    </row>
    <row r="86" spans="1:28" ht="24" customHeight="1">
      <c r="A86" s="464" t="s">
        <v>3</v>
      </c>
      <c r="B86" s="465">
        <v>2.601</v>
      </c>
      <c r="C86" s="466">
        <v>2.468</v>
      </c>
      <c r="D86" s="466">
        <v>2.7959999999999998</v>
      </c>
      <c r="E86" s="466">
        <v>3.2909999999999999</v>
      </c>
      <c r="F86" s="466">
        <v>3.601</v>
      </c>
      <c r="G86" s="466">
        <v>3.4550000000000001</v>
      </c>
      <c r="H86" s="466">
        <v>3.9009999999999998</v>
      </c>
      <c r="I86" s="466">
        <v>4.109</v>
      </c>
      <c r="J86" s="466">
        <v>3.915</v>
      </c>
      <c r="K86" s="466">
        <v>3.843</v>
      </c>
      <c r="L86" s="466">
        <v>4.0590000000000002</v>
      </c>
      <c r="M86" s="466">
        <v>3.6309999999999998</v>
      </c>
      <c r="N86" s="465">
        <v>4.2640000000000002</v>
      </c>
      <c r="O86" s="466">
        <v>4.7539999999999996</v>
      </c>
      <c r="P86" s="466">
        <v>5.2859999999999996</v>
      </c>
      <c r="Q86" s="466">
        <v>5.867</v>
      </c>
      <c r="R86" s="466">
        <v>6.29</v>
      </c>
      <c r="S86" s="466">
        <v>6.5990000000000002</v>
      </c>
      <c r="T86" s="466">
        <v>6.7279999999999998</v>
      </c>
      <c r="U86" s="466">
        <v>7.4420000000000002</v>
      </c>
      <c r="V86" s="466">
        <v>7.242</v>
      </c>
      <c r="W86" s="466">
        <v>7.0140000000000002</v>
      </c>
      <c r="X86" s="466">
        <v>6.9169999999999998</v>
      </c>
      <c r="Y86" s="467">
        <v>6.867</v>
      </c>
      <c r="Z86" s="462">
        <v>3.418625</v>
      </c>
      <c r="AA86" s="462">
        <v>6.137666666666667</v>
      </c>
      <c r="AB86" s="468">
        <f t="shared" si="4"/>
        <v>2.719041666666667</v>
      </c>
    </row>
    <row r="87" spans="1:28" ht="24" customHeight="1">
      <c r="A87" s="464" t="s">
        <v>4</v>
      </c>
      <c r="B87" s="465">
        <v>2.645</v>
      </c>
      <c r="C87" s="466">
        <v>2.782</v>
      </c>
      <c r="D87" s="466">
        <v>3.1920000000000002</v>
      </c>
      <c r="E87" s="466">
        <v>3.5179999999999998</v>
      </c>
      <c r="F87" s="466">
        <v>3.8889999999999998</v>
      </c>
      <c r="G87" s="466">
        <v>4.3310000000000004</v>
      </c>
      <c r="H87" s="466">
        <v>4.4429999999999996</v>
      </c>
      <c r="I87" s="466">
        <v>4.9390000000000001</v>
      </c>
      <c r="J87" s="466">
        <v>4.9359999999999999</v>
      </c>
      <c r="K87" s="466">
        <v>5.22</v>
      </c>
      <c r="L87" s="466">
        <v>5.1120000000000001</v>
      </c>
      <c r="M87" s="466">
        <v>4.9269999999999996</v>
      </c>
      <c r="N87" s="465">
        <v>5.2160000000000002</v>
      </c>
      <c r="O87" s="466">
        <v>5.1619999999999999</v>
      </c>
      <c r="P87" s="466">
        <v>5.4880000000000004</v>
      </c>
      <c r="Q87" s="466">
        <v>5.9459999999999997</v>
      </c>
      <c r="R87" s="466">
        <v>6.8040000000000003</v>
      </c>
      <c r="S87" s="466">
        <v>6.843</v>
      </c>
      <c r="T87" s="466">
        <v>7.2880000000000003</v>
      </c>
      <c r="U87" s="466">
        <v>8.0139999999999993</v>
      </c>
      <c r="V87" s="466">
        <v>8.15</v>
      </c>
      <c r="W87" s="466">
        <v>8.0869999999999997</v>
      </c>
      <c r="X87" s="466">
        <v>7.98</v>
      </c>
      <c r="Y87" s="467">
        <v>8.4580000000000002</v>
      </c>
      <c r="Z87" s="462">
        <v>4.0631666666666666</v>
      </c>
      <c r="AA87" s="462">
        <v>6.8058750000000003</v>
      </c>
      <c r="AB87" s="468">
        <f t="shared" si="4"/>
        <v>2.7427083333333337</v>
      </c>
    </row>
    <row r="88" spans="1:28" ht="24" customHeight="1">
      <c r="A88" s="464" t="s">
        <v>5</v>
      </c>
      <c r="B88" s="465">
        <v>0.995</v>
      </c>
      <c r="C88" s="466">
        <v>1.41</v>
      </c>
      <c r="D88" s="466">
        <v>1.39</v>
      </c>
      <c r="E88" s="466">
        <v>1.2649999999999999</v>
      </c>
      <c r="F88" s="466">
        <v>1.518</v>
      </c>
      <c r="G88" s="466">
        <v>1.371</v>
      </c>
      <c r="H88" s="466">
        <v>1.577</v>
      </c>
      <c r="I88" s="466">
        <v>1.542</v>
      </c>
      <c r="J88" s="466">
        <v>1.714</v>
      </c>
      <c r="K88" s="466">
        <v>1.901</v>
      </c>
      <c r="L88" s="466">
        <v>1.76</v>
      </c>
      <c r="M88" s="466">
        <v>1.6479999999999999</v>
      </c>
      <c r="N88" s="465">
        <v>1.6579999999999999</v>
      </c>
      <c r="O88" s="466">
        <v>1.867</v>
      </c>
      <c r="P88" s="466">
        <v>2.2250000000000001</v>
      </c>
      <c r="Q88" s="466">
        <v>2.39</v>
      </c>
      <c r="R88" s="466">
        <v>2.7189999999999999</v>
      </c>
      <c r="S88" s="466">
        <v>2.8580000000000001</v>
      </c>
      <c r="T88" s="466">
        <v>3.0710000000000002</v>
      </c>
      <c r="U88" s="466">
        <v>3.19</v>
      </c>
      <c r="V88" s="466">
        <v>3.427</v>
      </c>
      <c r="W88" s="466">
        <v>3.2850000000000001</v>
      </c>
      <c r="X88" s="466">
        <v>3.278</v>
      </c>
      <c r="Y88" s="467">
        <v>3.2770000000000001</v>
      </c>
      <c r="Z88" s="462">
        <v>1.4920416666666667</v>
      </c>
      <c r="AA88" s="462">
        <v>2.7025416666666664</v>
      </c>
      <c r="AB88" s="468">
        <f t="shared" si="4"/>
        <v>1.2104999999999997</v>
      </c>
    </row>
    <row r="89" spans="1:28" ht="24" customHeight="1">
      <c r="A89" s="464" t="s">
        <v>6</v>
      </c>
      <c r="B89" s="465">
        <v>2.0739999999999998</v>
      </c>
      <c r="C89" s="466">
        <v>2.4660000000000002</v>
      </c>
      <c r="D89" s="466">
        <v>2.5950000000000002</v>
      </c>
      <c r="E89" s="466">
        <v>2.64</v>
      </c>
      <c r="F89" s="466">
        <v>3.18</v>
      </c>
      <c r="G89" s="466">
        <v>3.3149999999999999</v>
      </c>
      <c r="H89" s="466">
        <v>3.2850000000000001</v>
      </c>
      <c r="I89" s="466">
        <v>3.4</v>
      </c>
      <c r="J89" s="466">
        <v>3.351</v>
      </c>
      <c r="K89" s="466">
        <v>3.2480000000000002</v>
      </c>
      <c r="L89" s="466">
        <v>3.45</v>
      </c>
      <c r="M89" s="466">
        <v>3.488</v>
      </c>
      <c r="N89" s="465">
        <v>3.2759999999999998</v>
      </c>
      <c r="O89" s="466">
        <v>4.0339999999999998</v>
      </c>
      <c r="P89" s="466">
        <v>4.2480000000000002</v>
      </c>
      <c r="Q89" s="466">
        <v>4.6580000000000004</v>
      </c>
      <c r="R89" s="466">
        <v>5.476</v>
      </c>
      <c r="S89" s="466">
        <v>5.5190000000000001</v>
      </c>
      <c r="T89" s="466">
        <v>5.5250000000000004</v>
      </c>
      <c r="U89" s="466">
        <v>6.0380000000000003</v>
      </c>
      <c r="V89" s="466">
        <v>6.2569999999999997</v>
      </c>
      <c r="W89" s="466">
        <v>5.9189999999999996</v>
      </c>
      <c r="X89" s="466">
        <v>5.992</v>
      </c>
      <c r="Y89" s="467">
        <v>5.5979999999999999</v>
      </c>
      <c r="Z89" s="462">
        <v>2.9933749999999999</v>
      </c>
      <c r="AA89" s="462">
        <v>5.1237500000000002</v>
      </c>
      <c r="AB89" s="468">
        <f t="shared" si="4"/>
        <v>2.1303750000000004</v>
      </c>
    </row>
    <row r="90" spans="1:28" ht="24" customHeight="1">
      <c r="A90" s="464" t="s">
        <v>7</v>
      </c>
      <c r="B90" s="465">
        <v>2.4039999999999999</v>
      </c>
      <c r="C90" s="466">
        <v>2.4350000000000001</v>
      </c>
      <c r="D90" s="466">
        <v>2.5329999999999999</v>
      </c>
      <c r="E90" s="466">
        <v>2.4900000000000002</v>
      </c>
      <c r="F90" s="466">
        <v>2.8069999999999999</v>
      </c>
      <c r="G90" s="466">
        <v>2.8359999999999999</v>
      </c>
      <c r="H90" s="466">
        <v>3.2360000000000002</v>
      </c>
      <c r="I90" s="466">
        <v>3.4369999999999998</v>
      </c>
      <c r="J90" s="466">
        <v>3.6059999999999999</v>
      </c>
      <c r="K90" s="466">
        <v>3.5659999999999998</v>
      </c>
      <c r="L90" s="466">
        <v>3.6230000000000002</v>
      </c>
      <c r="M90" s="466">
        <v>3.5960000000000001</v>
      </c>
      <c r="N90" s="465">
        <v>3.871</v>
      </c>
      <c r="O90" s="466">
        <v>3.8220000000000001</v>
      </c>
      <c r="P90" s="466">
        <v>4.0709999999999997</v>
      </c>
      <c r="Q90" s="466">
        <v>4.617</v>
      </c>
      <c r="R90" s="466">
        <v>5.0110000000000001</v>
      </c>
      <c r="S90" s="466">
        <v>5.4169999999999998</v>
      </c>
      <c r="T90" s="466">
        <v>5.5650000000000004</v>
      </c>
      <c r="U90" s="466">
        <v>5.8890000000000002</v>
      </c>
      <c r="V90" s="466">
        <v>5.907</v>
      </c>
      <c r="W90" s="466">
        <v>5.8259999999999996</v>
      </c>
      <c r="X90" s="466">
        <v>6.1589999999999998</v>
      </c>
      <c r="Y90" s="467">
        <v>5.9470000000000001</v>
      </c>
      <c r="Z90" s="462">
        <v>3.0037916666666664</v>
      </c>
      <c r="AA90" s="462">
        <v>5.0772083333333331</v>
      </c>
      <c r="AB90" s="468">
        <f t="shared" si="4"/>
        <v>2.0734166666666667</v>
      </c>
    </row>
    <row r="91" spans="1:28" ht="24" customHeight="1">
      <c r="A91" s="464" t="s">
        <v>8</v>
      </c>
      <c r="B91" s="465">
        <v>1.8160000000000001</v>
      </c>
      <c r="C91" s="466">
        <v>1.901</v>
      </c>
      <c r="D91" s="466">
        <v>1.97</v>
      </c>
      <c r="E91" s="466">
        <v>1.994</v>
      </c>
      <c r="F91" s="466">
        <v>2.0659999999999998</v>
      </c>
      <c r="G91" s="466">
        <v>2.2440000000000002</v>
      </c>
      <c r="H91" s="466">
        <v>2.593</v>
      </c>
      <c r="I91" s="466">
        <v>2.6110000000000002</v>
      </c>
      <c r="J91" s="466">
        <v>2.5270000000000001</v>
      </c>
      <c r="K91" s="466">
        <v>2.6160000000000001</v>
      </c>
      <c r="L91" s="466">
        <v>2.8559999999999999</v>
      </c>
      <c r="M91" s="466">
        <v>2.7690000000000001</v>
      </c>
      <c r="N91" s="465">
        <v>3.0859999999999999</v>
      </c>
      <c r="O91" s="466">
        <v>3.6379999999999999</v>
      </c>
      <c r="P91" s="466">
        <v>4.1440000000000001</v>
      </c>
      <c r="Q91" s="466">
        <v>4.9180000000000001</v>
      </c>
      <c r="R91" s="466">
        <v>5.4349999999999996</v>
      </c>
      <c r="S91" s="466">
        <v>5.1870000000000003</v>
      </c>
      <c r="T91" s="466">
        <v>4.8559999999999999</v>
      </c>
      <c r="U91" s="466">
        <v>4.5519999999999996</v>
      </c>
      <c r="V91" s="466">
        <v>5.05</v>
      </c>
      <c r="W91" s="466">
        <v>4.4379999999999997</v>
      </c>
      <c r="X91" s="466">
        <v>4.6020000000000003</v>
      </c>
      <c r="Y91" s="467">
        <v>3.9319999999999999</v>
      </c>
      <c r="Z91" s="462">
        <v>2.2690000000000001</v>
      </c>
      <c r="AA91" s="462">
        <v>4.4380416666666669</v>
      </c>
      <c r="AB91" s="468">
        <f t="shared" si="4"/>
        <v>2.1690416666666668</v>
      </c>
    </row>
    <row r="92" spans="1:28" ht="24" customHeight="1">
      <c r="A92" s="464" t="s">
        <v>9</v>
      </c>
      <c r="B92" s="465">
        <v>2.4350000000000001</v>
      </c>
      <c r="C92" s="466">
        <v>2.7290000000000001</v>
      </c>
      <c r="D92" s="466">
        <v>2.1019999999999999</v>
      </c>
      <c r="E92" s="466">
        <v>2.6640000000000001</v>
      </c>
      <c r="F92" s="466">
        <v>2.952</v>
      </c>
      <c r="G92" s="466">
        <v>3.359</v>
      </c>
      <c r="H92" s="466">
        <v>3.6960000000000002</v>
      </c>
      <c r="I92" s="466">
        <v>3.887</v>
      </c>
      <c r="J92" s="466">
        <v>3.9780000000000002</v>
      </c>
      <c r="K92" s="466">
        <v>3.9729999999999999</v>
      </c>
      <c r="L92" s="466">
        <v>3.8210000000000002</v>
      </c>
      <c r="M92" s="466">
        <v>3.4649999999999999</v>
      </c>
      <c r="N92" s="465">
        <v>3.7850000000000001</v>
      </c>
      <c r="O92" s="466">
        <v>4.0359999999999996</v>
      </c>
      <c r="P92" s="466">
        <v>4.4950000000000001</v>
      </c>
      <c r="Q92" s="466">
        <v>4.952</v>
      </c>
      <c r="R92" s="466">
        <v>5.4630000000000001</v>
      </c>
      <c r="S92" s="466">
        <v>5.9290000000000003</v>
      </c>
      <c r="T92" s="466">
        <v>5.6639999999999997</v>
      </c>
      <c r="U92" s="466">
        <v>6.12</v>
      </c>
      <c r="V92" s="466">
        <v>6.6890000000000001</v>
      </c>
      <c r="W92" s="466">
        <v>6.6710000000000003</v>
      </c>
      <c r="X92" s="466">
        <v>6.34</v>
      </c>
      <c r="Y92" s="467">
        <v>6.1680000000000001</v>
      </c>
      <c r="Z92" s="462">
        <v>3.2104166666666667</v>
      </c>
      <c r="AA92" s="462">
        <v>5.4133750000000003</v>
      </c>
      <c r="AB92" s="468">
        <f t="shared" si="4"/>
        <v>2.2029583333333336</v>
      </c>
    </row>
    <row r="93" spans="1:28" ht="24" customHeight="1">
      <c r="A93" s="464" t="s">
        <v>10</v>
      </c>
      <c r="B93" s="465">
        <v>1.1220000000000001</v>
      </c>
      <c r="C93" s="466">
        <v>1.284</v>
      </c>
      <c r="D93" s="466">
        <v>1.6359999999999999</v>
      </c>
      <c r="E93" s="466">
        <v>1.9590000000000001</v>
      </c>
      <c r="F93" s="466">
        <v>2.2080000000000002</v>
      </c>
      <c r="G93" s="466">
        <v>2.3069999999999999</v>
      </c>
      <c r="H93" s="466">
        <v>2.4300000000000002</v>
      </c>
      <c r="I93" s="466">
        <v>2.5150000000000001</v>
      </c>
      <c r="J93" s="466">
        <v>2.6320000000000001</v>
      </c>
      <c r="K93" s="466">
        <v>2.4929999999999999</v>
      </c>
      <c r="L93" s="466">
        <v>2.36</v>
      </c>
      <c r="M93" s="466">
        <v>2.089</v>
      </c>
      <c r="N93" s="465">
        <v>2.3439999999999999</v>
      </c>
      <c r="O93" s="466">
        <v>2.6560000000000001</v>
      </c>
      <c r="P93" s="466">
        <v>3.1469999999999998</v>
      </c>
      <c r="Q93" s="466">
        <v>3.6139999999999999</v>
      </c>
      <c r="R93" s="466">
        <v>4.0170000000000003</v>
      </c>
      <c r="S93" s="466">
        <v>3.9420000000000002</v>
      </c>
      <c r="T93" s="466">
        <v>3.6480000000000001</v>
      </c>
      <c r="U93" s="466">
        <v>4.0590000000000002</v>
      </c>
      <c r="V93" s="466">
        <v>4.25</v>
      </c>
      <c r="W93" s="466">
        <v>4.0659999999999998</v>
      </c>
      <c r="X93" s="466">
        <v>3.972</v>
      </c>
      <c r="Y93" s="467">
        <v>3.5880000000000001</v>
      </c>
      <c r="Z93" s="462">
        <v>2.0493333333333337</v>
      </c>
      <c r="AA93" s="462">
        <v>3.546125</v>
      </c>
      <c r="AB93" s="468">
        <f t="shared" si="4"/>
        <v>1.4967916666666663</v>
      </c>
    </row>
    <row r="94" spans="1:28" ht="24" customHeight="1">
      <c r="A94" s="464" t="s">
        <v>11</v>
      </c>
      <c r="B94" s="465">
        <v>3.0680000000000001</v>
      </c>
      <c r="C94" s="466">
        <v>3.1280000000000001</v>
      </c>
      <c r="D94" s="466">
        <v>3.4809999999999999</v>
      </c>
      <c r="E94" s="466">
        <v>3.8929999999999998</v>
      </c>
      <c r="F94" s="466">
        <v>4.1470000000000002</v>
      </c>
      <c r="G94" s="466">
        <v>4.3010000000000002</v>
      </c>
      <c r="H94" s="466">
        <v>4.0490000000000004</v>
      </c>
      <c r="I94" s="466">
        <v>4.6980000000000004</v>
      </c>
      <c r="J94" s="466">
        <v>4.984</v>
      </c>
      <c r="K94" s="466">
        <v>4.8499999999999996</v>
      </c>
      <c r="L94" s="466">
        <v>4.97</v>
      </c>
      <c r="M94" s="466">
        <v>4.5229999999999997</v>
      </c>
      <c r="N94" s="465">
        <v>5.2619999999999996</v>
      </c>
      <c r="O94" s="466">
        <v>6.07</v>
      </c>
      <c r="P94" s="466">
        <v>6.7969999999999997</v>
      </c>
      <c r="Q94" s="466">
        <v>7.3760000000000003</v>
      </c>
      <c r="R94" s="466">
        <v>8.9049999999999994</v>
      </c>
      <c r="S94" s="466">
        <v>9.1760000000000002</v>
      </c>
      <c r="T94" s="466">
        <v>8.984</v>
      </c>
      <c r="U94" s="466">
        <v>9.6750000000000007</v>
      </c>
      <c r="V94" s="466">
        <v>10.074</v>
      </c>
      <c r="W94" s="466">
        <v>9.6829999999999998</v>
      </c>
      <c r="X94" s="466">
        <v>8.8949999999999996</v>
      </c>
      <c r="Y94" s="467">
        <v>8.0969999999999995</v>
      </c>
      <c r="Z94" s="462">
        <v>4.0801249999999998</v>
      </c>
      <c r="AA94" s="462">
        <v>8.1005833333333328</v>
      </c>
      <c r="AB94" s="468">
        <f t="shared" si="4"/>
        <v>4.020458333333333</v>
      </c>
    </row>
    <row r="95" spans="1:28" ht="24" customHeight="1">
      <c r="A95" s="464" t="s">
        <v>12</v>
      </c>
      <c r="B95" s="465">
        <v>1.2949999999999999</v>
      </c>
      <c r="C95" s="466">
        <v>1.7969999999999999</v>
      </c>
      <c r="D95" s="466">
        <v>1.8149999999999999</v>
      </c>
      <c r="E95" s="466">
        <v>2.0920000000000001</v>
      </c>
      <c r="F95" s="466">
        <v>2.2930000000000001</v>
      </c>
      <c r="G95" s="466">
        <v>2.4529999999999998</v>
      </c>
      <c r="H95" s="466">
        <v>2.6070000000000002</v>
      </c>
      <c r="I95" s="466">
        <v>2.742</v>
      </c>
      <c r="J95" s="466">
        <v>2.8109999999999999</v>
      </c>
      <c r="K95" s="466">
        <v>2.9159999999999999</v>
      </c>
      <c r="L95" s="466">
        <v>2.8450000000000002</v>
      </c>
      <c r="M95" s="466">
        <v>2.8140000000000001</v>
      </c>
      <c r="N95" s="465">
        <v>3.3650000000000002</v>
      </c>
      <c r="O95" s="466">
        <v>4.1420000000000003</v>
      </c>
      <c r="P95" s="466">
        <v>4.5570000000000004</v>
      </c>
      <c r="Q95" s="466">
        <v>5.3460000000000001</v>
      </c>
      <c r="R95" s="466">
        <v>5.8529999999999998</v>
      </c>
      <c r="S95" s="466">
        <v>5.8550000000000004</v>
      </c>
      <c r="T95" s="466">
        <v>5.72</v>
      </c>
      <c r="U95" s="466">
        <v>6.2069999999999999</v>
      </c>
      <c r="V95" s="466">
        <v>6.5190000000000001</v>
      </c>
      <c r="W95" s="466">
        <v>6.6449999999999996</v>
      </c>
      <c r="X95" s="466">
        <v>6.0609999999999999</v>
      </c>
      <c r="Y95" s="467">
        <v>5.9119999999999999</v>
      </c>
      <c r="Z95" s="462">
        <v>2.3020416666666663</v>
      </c>
      <c r="AA95" s="462">
        <v>5.3860833333333327</v>
      </c>
      <c r="AB95" s="468">
        <f t="shared" si="4"/>
        <v>3.0840416666666663</v>
      </c>
    </row>
    <row r="96" spans="1:28" ht="24" customHeight="1">
      <c r="A96" s="464" t="s">
        <v>13</v>
      </c>
      <c r="B96" s="465">
        <v>1.4850000000000001</v>
      </c>
      <c r="C96" s="466">
        <v>1.72</v>
      </c>
      <c r="D96" s="466">
        <v>2.0510000000000002</v>
      </c>
      <c r="E96" s="466">
        <v>2.266</v>
      </c>
      <c r="F96" s="466">
        <v>2.3839999999999999</v>
      </c>
      <c r="G96" s="466">
        <v>2.423</v>
      </c>
      <c r="H96" s="466">
        <v>2.2890000000000001</v>
      </c>
      <c r="I96" s="466">
        <v>2.3010000000000002</v>
      </c>
      <c r="J96" s="466">
        <v>2.4590000000000001</v>
      </c>
      <c r="K96" s="466">
        <v>2.4900000000000002</v>
      </c>
      <c r="L96" s="466">
        <v>2.516</v>
      </c>
      <c r="M96" s="466">
        <v>2.7490000000000001</v>
      </c>
      <c r="N96" s="465">
        <v>3.0329999999999999</v>
      </c>
      <c r="O96" s="466">
        <v>3.5640000000000001</v>
      </c>
      <c r="P96" s="466">
        <v>3.93</v>
      </c>
      <c r="Q96" s="466">
        <v>4.7080000000000002</v>
      </c>
      <c r="R96" s="466">
        <v>5.3209999999999997</v>
      </c>
      <c r="S96" s="466">
        <v>5.6420000000000003</v>
      </c>
      <c r="T96" s="466">
        <v>5.2960000000000003</v>
      </c>
      <c r="U96" s="466">
        <v>5.6360000000000001</v>
      </c>
      <c r="V96" s="466">
        <v>6.0529999999999999</v>
      </c>
      <c r="W96" s="466">
        <v>5.8449999999999998</v>
      </c>
      <c r="X96" s="466">
        <v>5.6059999999999999</v>
      </c>
      <c r="Y96" s="467">
        <v>5.81</v>
      </c>
      <c r="Z96" s="462">
        <v>2.2389166666666664</v>
      </c>
      <c r="AA96" s="462">
        <v>4.9094583333333333</v>
      </c>
      <c r="AB96" s="468">
        <f t="shared" si="4"/>
        <v>2.6705416666666668</v>
      </c>
    </row>
    <row r="97" spans="1:28" ht="24" customHeight="1" thickBot="1">
      <c r="A97" s="469" t="s">
        <v>14</v>
      </c>
      <c r="B97" s="470">
        <v>2.8069999999999999</v>
      </c>
      <c r="C97" s="471">
        <v>3.0329999999999999</v>
      </c>
      <c r="D97" s="471">
        <v>3.7589999999999999</v>
      </c>
      <c r="E97" s="471">
        <v>3.9550000000000001</v>
      </c>
      <c r="F97" s="471">
        <v>4.0350000000000001</v>
      </c>
      <c r="G97" s="471">
        <v>3.8879999999999999</v>
      </c>
      <c r="H97" s="471">
        <v>4.4779999999999998</v>
      </c>
      <c r="I97" s="471">
        <v>4.8120000000000003</v>
      </c>
      <c r="J97" s="471">
        <v>5.3</v>
      </c>
      <c r="K97" s="471">
        <v>5.657</v>
      </c>
      <c r="L97" s="471">
        <v>5.7569999999999997</v>
      </c>
      <c r="M97" s="471">
        <v>5.399</v>
      </c>
      <c r="N97" s="470">
        <v>5.6230000000000002</v>
      </c>
      <c r="O97" s="471">
        <v>6.3620000000000001</v>
      </c>
      <c r="P97" s="471">
        <v>7.3719999999999999</v>
      </c>
      <c r="Q97" s="471">
        <v>7.9390000000000001</v>
      </c>
      <c r="R97" s="471">
        <v>9.0690000000000008</v>
      </c>
      <c r="S97" s="466">
        <v>10.393000000000001</v>
      </c>
      <c r="T97" s="471">
        <v>11.029</v>
      </c>
      <c r="U97" s="471">
        <v>11.967000000000001</v>
      </c>
      <c r="V97" s="471">
        <v>12.196999999999999</v>
      </c>
      <c r="W97" s="471">
        <v>11.427</v>
      </c>
      <c r="X97" s="471">
        <v>10.984999999999999</v>
      </c>
      <c r="Y97" s="472">
        <v>10.324</v>
      </c>
      <c r="Z97" s="462">
        <v>4.2767083333333327</v>
      </c>
      <c r="AA97" s="462">
        <v>9.3520416666666666</v>
      </c>
      <c r="AB97" s="468">
        <f t="shared" si="4"/>
        <v>5.0753333333333339</v>
      </c>
    </row>
    <row r="98" spans="1:28" ht="24" customHeight="1" thickBot="1">
      <c r="A98" s="469" t="s">
        <v>15</v>
      </c>
      <c r="B98" s="473">
        <v>36.393999999999998</v>
      </c>
      <c r="C98" s="474">
        <v>38.301000000000002</v>
      </c>
      <c r="D98" s="474">
        <v>40.808</v>
      </c>
      <c r="E98" s="474">
        <v>44.246000000000002</v>
      </c>
      <c r="F98" s="474">
        <v>48.023000000000003</v>
      </c>
      <c r="G98" s="474">
        <v>49.478999999999999</v>
      </c>
      <c r="H98" s="474">
        <v>51.079000000000001</v>
      </c>
      <c r="I98" s="474">
        <v>54.723999999999997</v>
      </c>
      <c r="J98" s="474">
        <v>56.555999999999997</v>
      </c>
      <c r="K98" s="474">
        <v>58.216999999999999</v>
      </c>
      <c r="L98" s="474">
        <v>59.396999999999998</v>
      </c>
      <c r="M98" s="474">
        <v>58.738999999999997</v>
      </c>
      <c r="N98" s="473">
        <v>62.256999999999998</v>
      </c>
      <c r="O98" s="474">
        <v>68.971000000000004</v>
      </c>
      <c r="P98" s="474">
        <v>76.05</v>
      </c>
      <c r="Q98" s="475">
        <v>83.691999999999993</v>
      </c>
      <c r="R98" s="475">
        <v>92.700999999999993</v>
      </c>
      <c r="S98" s="475">
        <v>96.983000000000004</v>
      </c>
      <c r="T98" s="474">
        <v>98.055000000000007</v>
      </c>
      <c r="U98" s="474">
        <v>103.768</v>
      </c>
      <c r="V98" s="474">
        <v>108.57299999999999</v>
      </c>
      <c r="W98" s="474">
        <v>107.324</v>
      </c>
      <c r="X98" s="474">
        <v>105.04900000000001</v>
      </c>
      <c r="Y98" s="476">
        <v>102.545</v>
      </c>
      <c r="Z98" s="477">
        <v>48.681874999999998</v>
      </c>
      <c r="AA98" s="477">
        <v>90.338750000000005</v>
      </c>
      <c r="AB98" s="478">
        <f t="shared" si="4"/>
        <v>41.656875000000007</v>
      </c>
    </row>
    <row r="99" spans="1:28" ht="21" customHeight="1">
      <c r="A99" s="479" t="s">
        <v>508</v>
      </c>
      <c r="B99" s="480"/>
      <c r="C99" s="480"/>
      <c r="D99" s="480"/>
      <c r="E99" s="480"/>
      <c r="F99" s="480"/>
      <c r="G99" s="480"/>
      <c r="H99" s="480"/>
      <c r="I99" s="480"/>
      <c r="J99" s="480"/>
      <c r="K99" s="480"/>
      <c r="L99" s="480"/>
      <c r="M99" s="480"/>
      <c r="N99" s="480"/>
      <c r="O99" s="480"/>
      <c r="P99" s="480"/>
      <c r="Q99" s="480"/>
      <c r="R99" s="480"/>
      <c r="S99" s="480"/>
      <c r="T99" s="480"/>
      <c r="U99" s="480"/>
      <c r="V99" s="480"/>
      <c r="W99" s="480"/>
      <c r="X99" s="480"/>
      <c r="Y99" s="480"/>
      <c r="Z99" s="480"/>
      <c r="AA99" s="480"/>
      <c r="AB99" s="480"/>
    </row>
    <row r="100" spans="1:28" ht="90" customHeight="1">
      <c r="A100" s="485"/>
    </row>
  </sheetData>
  <mergeCells count="25">
    <mergeCell ref="Z63:AB63"/>
    <mergeCell ref="A81:AB81"/>
    <mergeCell ref="A82:A83"/>
    <mergeCell ref="B82:M82"/>
    <mergeCell ref="N82:Y82"/>
    <mergeCell ref="Z82:AB82"/>
    <mergeCell ref="A63:A64"/>
    <mergeCell ref="B63:M63"/>
    <mergeCell ref="N63:Y63"/>
    <mergeCell ref="A42:AB42"/>
    <mergeCell ref="B43:M43"/>
    <mergeCell ref="N43:Y43"/>
    <mergeCell ref="Z43:AB43"/>
    <mergeCell ref="A62:AB62"/>
    <mergeCell ref="A43:A44"/>
    <mergeCell ref="B23:M23"/>
    <mergeCell ref="N23:Y23"/>
    <mergeCell ref="Z23:AB23"/>
    <mergeCell ref="A2:A3"/>
    <mergeCell ref="A23:A24"/>
    <mergeCell ref="A1:AB1"/>
    <mergeCell ref="B2:M2"/>
    <mergeCell ref="N2:Y2"/>
    <mergeCell ref="Z2:AB2"/>
    <mergeCell ref="A22:AB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5" orientation="portrait" horizontalDpi="4294967295" r:id="rId1"/>
  <headerFooter>
    <oddHeader xml:space="preserve">&amp;R&amp;24Příloha č. 3a&amp;14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20"/>
  <sheetViews>
    <sheetView view="pageBreakPreview" zoomScale="60" zoomScaleNormal="90" workbookViewId="0">
      <selection sqref="A1:AB1"/>
    </sheetView>
  </sheetViews>
  <sheetFormatPr defaultRowHeight="15"/>
  <cols>
    <col min="1" max="1" width="29.5703125" customWidth="1"/>
    <col min="2" max="27" width="9.42578125" customWidth="1"/>
    <col min="28" max="28" width="8.140625" customWidth="1"/>
  </cols>
  <sheetData>
    <row r="1" spans="1:28" ht="24" thickBot="1">
      <c r="A1" s="663" t="s">
        <v>25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</row>
    <row r="2" spans="1:28" ht="19.5" thickBot="1">
      <c r="A2" s="661"/>
      <c r="B2" s="664">
        <v>2014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6"/>
      <c r="N2" s="664">
        <v>2015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6"/>
      <c r="Z2" s="667" t="s">
        <v>509</v>
      </c>
      <c r="AA2" s="668"/>
      <c r="AB2" s="669"/>
    </row>
    <row r="3" spans="1:28" ht="19.5" thickBot="1">
      <c r="A3" s="662"/>
      <c r="B3" s="486">
        <v>1</v>
      </c>
      <c r="C3" s="487">
        <v>2</v>
      </c>
      <c r="D3" s="487">
        <v>3</v>
      </c>
      <c r="E3" s="487">
        <v>4</v>
      </c>
      <c r="F3" s="487">
        <v>5</v>
      </c>
      <c r="G3" s="487">
        <v>6</v>
      </c>
      <c r="H3" s="487">
        <v>7</v>
      </c>
      <c r="I3" s="487">
        <v>8</v>
      </c>
      <c r="J3" s="487">
        <v>9</v>
      </c>
      <c r="K3" s="487">
        <v>10</v>
      </c>
      <c r="L3" s="487">
        <v>11</v>
      </c>
      <c r="M3" s="487">
        <v>12</v>
      </c>
      <c r="N3" s="486">
        <v>1</v>
      </c>
      <c r="O3" s="487">
        <v>2</v>
      </c>
      <c r="P3" s="487">
        <v>3</v>
      </c>
      <c r="Q3" s="487">
        <v>4</v>
      </c>
      <c r="R3" s="487">
        <v>5</v>
      </c>
      <c r="S3" s="487">
        <v>6</v>
      </c>
      <c r="T3" s="487">
        <v>7</v>
      </c>
      <c r="U3" s="487">
        <v>8</v>
      </c>
      <c r="V3" s="487">
        <v>9</v>
      </c>
      <c r="W3" s="487">
        <v>10</v>
      </c>
      <c r="X3" s="487">
        <v>11</v>
      </c>
      <c r="Y3" s="488">
        <v>12</v>
      </c>
      <c r="Z3" s="489">
        <v>2014</v>
      </c>
      <c r="AA3" s="490">
        <v>2015</v>
      </c>
      <c r="AB3" s="491" t="s">
        <v>113</v>
      </c>
    </row>
    <row r="4" spans="1:28" ht="18.75">
      <c r="A4" s="492" t="s">
        <v>18</v>
      </c>
      <c r="B4" s="493">
        <v>629.274</v>
      </c>
      <c r="C4" s="494">
        <v>625.39</v>
      </c>
      <c r="D4" s="494">
        <v>608.31500000000005</v>
      </c>
      <c r="E4" s="494">
        <v>574.90800000000002</v>
      </c>
      <c r="F4" s="494">
        <v>549.97299999999996</v>
      </c>
      <c r="G4" s="494">
        <v>537.17899999999997</v>
      </c>
      <c r="H4" s="494">
        <v>541.36400000000003</v>
      </c>
      <c r="I4" s="494">
        <v>535.22500000000002</v>
      </c>
      <c r="J4" s="494">
        <v>529.09799999999996</v>
      </c>
      <c r="K4" s="494">
        <v>519.63800000000003</v>
      </c>
      <c r="L4" s="494">
        <v>517.50800000000004</v>
      </c>
      <c r="M4" s="494">
        <v>541.91399999999999</v>
      </c>
      <c r="N4" s="493">
        <v>556.19100000000003</v>
      </c>
      <c r="O4" s="494">
        <v>548.11699999999996</v>
      </c>
      <c r="P4" s="494">
        <v>525.31500000000005</v>
      </c>
      <c r="Q4" s="494">
        <v>491.58499999999998</v>
      </c>
      <c r="R4" s="494">
        <v>465.68900000000002</v>
      </c>
      <c r="S4" s="494">
        <v>451.39499999999998</v>
      </c>
      <c r="T4" s="494">
        <v>456.34100000000001</v>
      </c>
      <c r="U4" s="494">
        <v>450.666</v>
      </c>
      <c r="V4" s="494">
        <v>441.892</v>
      </c>
      <c r="W4" s="494">
        <v>430.43200000000002</v>
      </c>
      <c r="X4" s="494">
        <v>431.36399999999998</v>
      </c>
      <c r="Y4" s="495">
        <v>453.11799999999999</v>
      </c>
      <c r="Z4" s="496">
        <f>+[3]p3a!Z39</f>
        <v>561.43712500000004</v>
      </c>
      <c r="AA4" s="496">
        <f>+[3]p3a!AA39</f>
        <v>478.87524999999999</v>
      </c>
      <c r="AB4" s="497">
        <f>AA4-Z4</f>
        <v>-82.561875000000043</v>
      </c>
    </row>
    <row r="5" spans="1:28" ht="18.75">
      <c r="A5" s="492" t="s">
        <v>19</v>
      </c>
      <c r="B5" s="498">
        <v>297.23500000000001</v>
      </c>
      <c r="C5" s="499">
        <v>294.92399999999998</v>
      </c>
      <c r="D5" s="499">
        <v>290.22500000000002</v>
      </c>
      <c r="E5" s="499">
        <v>281.22800000000001</v>
      </c>
      <c r="F5" s="499">
        <v>275.03300000000002</v>
      </c>
      <c r="G5" s="499">
        <v>273.17500000000001</v>
      </c>
      <c r="H5" s="499">
        <v>281.87799999999999</v>
      </c>
      <c r="I5" s="499">
        <v>280.37</v>
      </c>
      <c r="J5" s="499">
        <v>275.07600000000002</v>
      </c>
      <c r="K5" s="499">
        <v>269.68599999999998</v>
      </c>
      <c r="L5" s="499">
        <v>266.32100000000003</v>
      </c>
      <c r="M5" s="499">
        <v>268.94200000000001</v>
      </c>
      <c r="N5" s="498">
        <v>269.846</v>
      </c>
      <c r="O5" s="499">
        <v>265.40199999999999</v>
      </c>
      <c r="P5" s="499">
        <v>257.88600000000002</v>
      </c>
      <c r="Q5" s="499">
        <v>247.71799999999999</v>
      </c>
      <c r="R5" s="499">
        <v>239.39500000000001</v>
      </c>
      <c r="S5" s="499">
        <v>235.11099999999999</v>
      </c>
      <c r="T5" s="499">
        <v>243.56299999999999</v>
      </c>
      <c r="U5" s="499">
        <v>241.608</v>
      </c>
      <c r="V5" s="499">
        <v>234.416</v>
      </c>
      <c r="W5" s="499">
        <v>227.69200000000001</v>
      </c>
      <c r="X5" s="499">
        <v>225.321</v>
      </c>
      <c r="Y5" s="500">
        <v>227.94900000000001</v>
      </c>
      <c r="Z5" s="501">
        <f>+[3]p3a!Z79</f>
        <v>280.364375</v>
      </c>
      <c r="AA5" s="501">
        <f>+[3]p3a!AA79</f>
        <v>244.70029166666666</v>
      </c>
      <c r="AB5" s="502">
        <f t="shared" ref="AB5:AB13" si="0">AA5-Z5</f>
        <v>-35.664083333333338</v>
      </c>
    </row>
    <row r="6" spans="1:28" ht="18.75">
      <c r="A6" s="492" t="s">
        <v>20</v>
      </c>
      <c r="B6" s="498">
        <v>332.03899999999999</v>
      </c>
      <c r="C6" s="499">
        <v>330.46600000000001</v>
      </c>
      <c r="D6" s="499">
        <v>318.09000000000003</v>
      </c>
      <c r="E6" s="499">
        <v>293.68</v>
      </c>
      <c r="F6" s="499">
        <v>274.93999999999994</v>
      </c>
      <c r="G6" s="499">
        <v>264.00399999999996</v>
      </c>
      <c r="H6" s="499">
        <v>259.48600000000005</v>
      </c>
      <c r="I6" s="499">
        <v>254.85500000000002</v>
      </c>
      <c r="J6" s="499">
        <v>254.02199999999993</v>
      </c>
      <c r="K6" s="499">
        <v>249.95200000000006</v>
      </c>
      <c r="L6" s="499">
        <v>251.18700000000001</v>
      </c>
      <c r="M6" s="499">
        <v>272.97199999999998</v>
      </c>
      <c r="N6" s="498">
        <f t="shared" ref="N6:Y6" si="1">+N4-N5</f>
        <v>286.34500000000003</v>
      </c>
      <c r="O6" s="499">
        <f t="shared" si="1"/>
        <v>282.71499999999997</v>
      </c>
      <c r="P6" s="499">
        <f t="shared" si="1"/>
        <v>267.42900000000003</v>
      </c>
      <c r="Q6" s="499">
        <f t="shared" si="1"/>
        <v>243.86699999999999</v>
      </c>
      <c r="R6" s="499">
        <f t="shared" si="1"/>
        <v>226.29400000000001</v>
      </c>
      <c r="S6" s="499">
        <f t="shared" si="1"/>
        <v>216.28399999999999</v>
      </c>
      <c r="T6" s="499">
        <f t="shared" si="1"/>
        <v>212.77800000000002</v>
      </c>
      <c r="U6" s="499">
        <f t="shared" si="1"/>
        <v>209.05799999999999</v>
      </c>
      <c r="V6" s="499">
        <f t="shared" si="1"/>
        <v>207.476</v>
      </c>
      <c r="W6" s="499">
        <f t="shared" si="1"/>
        <v>202.74</v>
      </c>
      <c r="X6" s="499">
        <f t="shared" si="1"/>
        <v>206.04299999999998</v>
      </c>
      <c r="Y6" s="500">
        <f t="shared" si="1"/>
        <v>225.16899999999998</v>
      </c>
      <c r="Z6" s="501">
        <f>+Z4-Z5</f>
        <v>281.07275000000004</v>
      </c>
      <c r="AA6" s="501">
        <f>+AA4-AA5</f>
        <v>234.17495833333334</v>
      </c>
      <c r="AB6" s="502">
        <f t="shared" si="0"/>
        <v>-46.897791666666706</v>
      </c>
    </row>
    <row r="7" spans="1:28" ht="18.75">
      <c r="A7" s="492" t="s">
        <v>21</v>
      </c>
      <c r="B7" s="498">
        <v>150.52799999999999</v>
      </c>
      <c r="C7" s="499">
        <v>152.50700000000001</v>
      </c>
      <c r="D7" s="499">
        <v>137.291</v>
      </c>
      <c r="E7" s="499">
        <v>119.059</v>
      </c>
      <c r="F7" s="499">
        <v>107.98</v>
      </c>
      <c r="G7" s="499">
        <v>99.994</v>
      </c>
      <c r="H7" s="499">
        <v>107.762</v>
      </c>
      <c r="I7" s="499">
        <v>105.15</v>
      </c>
      <c r="J7" s="499">
        <v>96.765000000000001</v>
      </c>
      <c r="K7" s="499">
        <v>96.082999999999998</v>
      </c>
      <c r="L7" s="499">
        <v>99.891000000000005</v>
      </c>
      <c r="M7" s="499">
        <v>115.747</v>
      </c>
      <c r="N7" s="498">
        <v>132.85900000000001</v>
      </c>
      <c r="O7" s="499">
        <v>129.137</v>
      </c>
      <c r="P7" s="499">
        <v>116.298</v>
      </c>
      <c r="Q7" s="499">
        <v>100.875</v>
      </c>
      <c r="R7" s="499">
        <v>91.501999999999995</v>
      </c>
      <c r="S7" s="499">
        <v>86.543000000000006</v>
      </c>
      <c r="T7" s="499">
        <v>94.864000000000004</v>
      </c>
      <c r="U7" s="499">
        <v>93.908000000000001</v>
      </c>
      <c r="V7" s="499">
        <v>86.418999999999997</v>
      </c>
      <c r="W7" s="499">
        <v>85.241</v>
      </c>
      <c r="X7" s="499">
        <v>91.805999999999997</v>
      </c>
      <c r="Y7" s="500">
        <v>108.28700000000001</v>
      </c>
      <c r="Z7" s="503">
        <f>+[3]p3a!Z59</f>
        <v>115.90820833333333</v>
      </c>
      <c r="AA7" s="503">
        <f>+[3]p3a!AA59</f>
        <v>101.78908333333332</v>
      </c>
      <c r="AB7" s="502">
        <f t="shared" si="0"/>
        <v>-14.119125000000011</v>
      </c>
    </row>
    <row r="8" spans="1:28" ht="18.75">
      <c r="A8" s="492" t="s">
        <v>22</v>
      </c>
      <c r="B8" s="498">
        <v>49.005000000000003</v>
      </c>
      <c r="C8" s="499">
        <v>51.753999999999998</v>
      </c>
      <c r="D8" s="499">
        <v>67.405000000000001</v>
      </c>
      <c r="E8" s="499">
        <v>81.787000000000006</v>
      </c>
      <c r="F8" s="499">
        <v>66.367000000000004</v>
      </c>
      <c r="G8" s="499">
        <v>57.097999999999999</v>
      </c>
      <c r="H8" s="499">
        <v>52.292999999999999</v>
      </c>
      <c r="I8" s="499">
        <v>47.826000000000001</v>
      </c>
      <c r="J8" s="499">
        <v>73.606999999999999</v>
      </c>
      <c r="K8" s="499">
        <v>60.203000000000003</v>
      </c>
      <c r="L8" s="499">
        <v>51.555</v>
      </c>
      <c r="M8" s="499">
        <v>39.378</v>
      </c>
      <c r="N8" s="498">
        <v>56.767000000000003</v>
      </c>
      <c r="O8" s="499">
        <v>50.863999999999997</v>
      </c>
      <c r="P8" s="499">
        <v>68.635999999999996</v>
      </c>
      <c r="Q8" s="499">
        <v>81.087999999999994</v>
      </c>
      <c r="R8" s="499">
        <v>64.814999999999998</v>
      </c>
      <c r="S8" s="499">
        <v>56.93</v>
      </c>
      <c r="T8" s="499">
        <v>48.52</v>
      </c>
      <c r="U8" s="499">
        <v>47.442999999999998</v>
      </c>
      <c r="V8" s="499">
        <v>68.366</v>
      </c>
      <c r="W8" s="499">
        <v>57.186999999999998</v>
      </c>
      <c r="X8" s="499">
        <v>53.082000000000001</v>
      </c>
      <c r="Y8" s="500">
        <v>37.048999999999999</v>
      </c>
      <c r="Z8" s="503">
        <f>+[4]NEZ14OK!$H$88</f>
        <v>58.189833333333333</v>
      </c>
      <c r="AA8" s="503">
        <f>+[4]NEZ15OK!$H$88</f>
        <v>57.562249999999999</v>
      </c>
      <c r="AB8" s="502">
        <f t="shared" si="0"/>
        <v>-0.62758333333333383</v>
      </c>
    </row>
    <row r="9" spans="1:28" ht="18.75">
      <c r="A9" s="492" t="s">
        <v>23</v>
      </c>
      <c r="B9" s="498">
        <v>29.573</v>
      </c>
      <c r="C9" s="499">
        <v>32.718000000000004</v>
      </c>
      <c r="D9" s="499">
        <v>49.142000000000003</v>
      </c>
      <c r="E9" s="499">
        <v>62.570999999999998</v>
      </c>
      <c r="F9" s="499">
        <v>47.47</v>
      </c>
      <c r="G9" s="499">
        <v>37.923000000000002</v>
      </c>
      <c r="H9" s="499">
        <v>31.654</v>
      </c>
      <c r="I9" s="499">
        <v>30.638999999999999</v>
      </c>
      <c r="J9" s="499">
        <v>46.518000000000001</v>
      </c>
      <c r="K9" s="499">
        <v>38.701000000000001</v>
      </c>
      <c r="L9" s="499">
        <v>33.396000000000001</v>
      </c>
      <c r="M9" s="499">
        <v>23.16</v>
      </c>
      <c r="N9" s="498">
        <v>37.767000000000003</v>
      </c>
      <c r="O9" s="499">
        <v>34.6</v>
      </c>
      <c r="P9" s="499">
        <v>49.274000000000001</v>
      </c>
      <c r="Q9" s="499">
        <v>61.639000000000003</v>
      </c>
      <c r="R9" s="499">
        <v>46.843000000000004</v>
      </c>
      <c r="S9" s="499">
        <v>37.134999999999998</v>
      </c>
      <c r="T9" s="499">
        <v>29.855</v>
      </c>
      <c r="U9" s="499">
        <v>30.428999999999998</v>
      </c>
      <c r="V9" s="499">
        <v>44.110999999999997</v>
      </c>
      <c r="W9" s="499">
        <v>37.536999999999999</v>
      </c>
      <c r="X9" s="499">
        <v>35.076000000000001</v>
      </c>
      <c r="Y9" s="500">
        <v>22.097999999999999</v>
      </c>
      <c r="Z9" s="503">
        <f>+[4]NEZ14OK!$M$88</f>
        <v>38.622083333333336</v>
      </c>
      <c r="AA9" s="503">
        <f>+[4]NEZ15OK!$M$88</f>
        <v>38.863666666666667</v>
      </c>
      <c r="AB9" s="502">
        <f t="shared" si="0"/>
        <v>0.24158333333333104</v>
      </c>
    </row>
    <row r="10" spans="1:28" ht="18.75">
      <c r="A10" s="492" t="s">
        <v>80</v>
      </c>
      <c r="B10" s="498">
        <v>2.0499999999999998</v>
      </c>
      <c r="C10" s="499">
        <v>1.802</v>
      </c>
      <c r="D10" s="499">
        <v>5.7370000000000001</v>
      </c>
      <c r="E10" s="499">
        <v>12.254</v>
      </c>
      <c r="F10" s="499">
        <v>9.1549999999999994</v>
      </c>
      <c r="G10" s="499">
        <v>6.95</v>
      </c>
      <c r="H10" s="499">
        <v>6.7359999999999998</v>
      </c>
      <c r="I10" s="499">
        <v>6.8140000000000001</v>
      </c>
      <c r="J10" s="499">
        <v>9.4480000000000004</v>
      </c>
      <c r="K10" s="499">
        <v>9.0410000000000004</v>
      </c>
      <c r="L10" s="499">
        <v>8.8179999999999996</v>
      </c>
      <c r="M10" s="499">
        <v>6.0510000000000002</v>
      </c>
      <c r="N10" s="498">
        <v>7.0759999999999996</v>
      </c>
      <c r="O10" s="499">
        <v>6.8289999999999997</v>
      </c>
      <c r="P10" s="499">
        <v>12.577</v>
      </c>
      <c r="Q10" s="499">
        <v>19.491</v>
      </c>
      <c r="R10" s="499">
        <v>14.554</v>
      </c>
      <c r="S10" s="499">
        <v>11.378</v>
      </c>
      <c r="T10" s="499">
        <v>9.5869999999999997</v>
      </c>
      <c r="U10" s="499">
        <v>8.1790000000000003</v>
      </c>
      <c r="V10" s="499">
        <v>10.257999999999999</v>
      </c>
      <c r="W10" s="499">
        <v>9.6669999999999998</v>
      </c>
      <c r="X10" s="499">
        <v>10.993</v>
      </c>
      <c r="Y10" s="500">
        <v>7.4059999999999997</v>
      </c>
      <c r="Z10" s="503">
        <f>+[4]NEZ14OK!$J$88</f>
        <v>7.0713333333333335</v>
      </c>
      <c r="AA10" s="503">
        <f>+[4]NEZ15OK!$J$88</f>
        <v>10.66625</v>
      </c>
      <c r="AB10" s="502">
        <f t="shared" si="0"/>
        <v>3.5949166666666663</v>
      </c>
    </row>
    <row r="11" spans="1:28" ht="18.75">
      <c r="A11" s="492" t="s">
        <v>24</v>
      </c>
      <c r="B11" s="498">
        <v>81.445999999999998</v>
      </c>
      <c r="C11" s="499">
        <v>47.87</v>
      </c>
      <c r="D11" s="499">
        <v>50.33</v>
      </c>
      <c r="E11" s="499">
        <v>48.38</v>
      </c>
      <c r="F11" s="499">
        <v>41.432000000000002</v>
      </c>
      <c r="G11" s="499">
        <v>44.304000000000002</v>
      </c>
      <c r="H11" s="499">
        <v>56.478000000000002</v>
      </c>
      <c r="I11" s="499">
        <v>41.686999999999998</v>
      </c>
      <c r="J11" s="499">
        <v>67.48</v>
      </c>
      <c r="K11" s="499">
        <v>50.743000000000002</v>
      </c>
      <c r="L11" s="499">
        <v>49.424999999999997</v>
      </c>
      <c r="M11" s="499">
        <v>63.783999999999999</v>
      </c>
      <c r="N11" s="498">
        <v>541.91399999999999</v>
      </c>
      <c r="O11" s="499">
        <v>556.19100000000003</v>
      </c>
      <c r="P11" s="499">
        <v>548.11699999999996</v>
      </c>
      <c r="Q11" s="499">
        <v>525.31500000000005</v>
      </c>
      <c r="R11" s="499">
        <v>491.58499999999998</v>
      </c>
      <c r="S11" s="499">
        <v>465.68900000000002</v>
      </c>
      <c r="T11" s="499">
        <v>451.39499999999998</v>
      </c>
      <c r="U11" s="499">
        <v>456.34100000000001</v>
      </c>
      <c r="V11" s="499">
        <v>450.666</v>
      </c>
      <c r="W11" s="499">
        <v>441.892</v>
      </c>
      <c r="X11" s="499">
        <v>430.43200000000002</v>
      </c>
      <c r="Y11" s="500">
        <v>431.36399999999998</v>
      </c>
      <c r="Z11" s="503">
        <f>+[4]NEZ14OK!$F$88</f>
        <v>53.613250000000001</v>
      </c>
      <c r="AA11" s="503">
        <f>+[4]NEZ15OK!$F$88</f>
        <v>50.162583333333338</v>
      </c>
      <c r="AB11" s="502">
        <f t="shared" si="0"/>
        <v>-3.4506666666666632</v>
      </c>
    </row>
    <row r="12" spans="1:28" ht="18.75">
      <c r="A12" s="504" t="s">
        <v>182</v>
      </c>
      <c r="B12" s="505">
        <v>36.393999999999998</v>
      </c>
      <c r="C12" s="506">
        <v>38.301000000000002</v>
      </c>
      <c r="D12" s="506">
        <v>40.808</v>
      </c>
      <c r="E12" s="506">
        <v>44.246000000000002</v>
      </c>
      <c r="F12" s="506">
        <v>48.023000000000003</v>
      </c>
      <c r="G12" s="506">
        <v>49.478999999999999</v>
      </c>
      <c r="H12" s="506">
        <v>51.079000000000001</v>
      </c>
      <c r="I12" s="506">
        <v>54.723999999999997</v>
      </c>
      <c r="J12" s="506">
        <v>56.555999999999997</v>
      </c>
      <c r="K12" s="506">
        <v>58.216999999999999</v>
      </c>
      <c r="L12" s="506">
        <v>59.396999999999998</v>
      </c>
      <c r="M12" s="506">
        <v>58.738999999999997</v>
      </c>
      <c r="N12" s="505">
        <v>62.256999999999998</v>
      </c>
      <c r="O12" s="506">
        <v>68.971000000000004</v>
      </c>
      <c r="P12" s="506">
        <v>76.05</v>
      </c>
      <c r="Q12" s="506">
        <v>83.691999999999993</v>
      </c>
      <c r="R12" s="506">
        <v>92.700999999999993</v>
      </c>
      <c r="S12" s="506">
        <v>96.983000000000004</v>
      </c>
      <c r="T12" s="506">
        <v>98.055000000000007</v>
      </c>
      <c r="U12" s="506">
        <v>103.768</v>
      </c>
      <c r="V12" s="506">
        <v>108.57299999999999</v>
      </c>
      <c r="W12" s="506">
        <v>107.324</v>
      </c>
      <c r="X12" s="506">
        <v>105.04900000000001</v>
      </c>
      <c r="Y12" s="507">
        <v>102.545</v>
      </c>
      <c r="Z12" s="508">
        <f>+[3]p3a!$Z$98</f>
        <v>48.681874999999998</v>
      </c>
      <c r="AA12" s="508">
        <f>+[3]p3a!$AA$98</f>
        <v>90.338750000000005</v>
      </c>
      <c r="AB12" s="509">
        <f t="shared" si="0"/>
        <v>41.656875000000007</v>
      </c>
    </row>
    <row r="13" spans="1:28" s="172" customFormat="1" ht="21.75" thickBot="1">
      <c r="A13" s="510" t="s">
        <v>510</v>
      </c>
      <c r="B13" s="511">
        <v>17.290597351211741</v>
      </c>
      <c r="C13" s="512">
        <v>16.328294300409908</v>
      </c>
      <c r="D13" s="512">
        <v>14.906758478729662</v>
      </c>
      <c r="E13" s="512">
        <v>12.993445735207702</v>
      </c>
      <c r="F13" s="512">
        <v>11.452283280927887</v>
      </c>
      <c r="G13" s="512">
        <v>10.85670688574951</v>
      </c>
      <c r="H13" s="512">
        <v>10.598563010239042</v>
      </c>
      <c r="I13" s="512">
        <v>9.78044368101747</v>
      </c>
      <c r="J13" s="512">
        <v>9.3552938680246136</v>
      </c>
      <c r="K13" s="512">
        <v>8.9258807564800655</v>
      </c>
      <c r="L13" s="512">
        <v>8.7126959274037414</v>
      </c>
      <c r="M13" s="512">
        <v>9.2257954680876413</v>
      </c>
      <c r="N13" s="511">
        <v>8.9337905777663558</v>
      </c>
      <c r="O13" s="512">
        <v>7.9470647083556853</v>
      </c>
      <c r="P13" s="512">
        <v>6.9074950690335308</v>
      </c>
      <c r="Q13" s="512">
        <v>5.8737394255125936</v>
      </c>
      <c r="R13" s="512">
        <v>5.0235596164011174</v>
      </c>
      <c r="S13" s="512">
        <v>4.6543724157842092</v>
      </c>
      <c r="T13" s="512">
        <v>4.6539289174442917</v>
      </c>
      <c r="U13" s="512">
        <v>4.3430151877264667</v>
      </c>
      <c r="V13" s="512">
        <v>4.0699989868567688</v>
      </c>
      <c r="W13" s="512">
        <v>4.0105847713465765</v>
      </c>
      <c r="X13" s="512">
        <v>4.1063122923588038</v>
      </c>
      <c r="Y13" s="513">
        <v>4.4187234872495003</v>
      </c>
      <c r="Z13" s="514">
        <f>+[4]NEZ14OK!$FH$39</f>
        <v>11.532775288544247</v>
      </c>
      <c r="AA13" s="514">
        <f>+[4]NEZ15OK!$FH$39</f>
        <v>5.3008841720745528</v>
      </c>
      <c r="AB13" s="515">
        <f t="shared" si="0"/>
        <v>-6.2318911164696944</v>
      </c>
    </row>
    <row r="14" spans="1:28" ht="18">
      <c r="A14" s="48" t="s">
        <v>117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18">
      <c r="A15" s="50" t="s">
        <v>118</v>
      </c>
    </row>
    <row r="17" spans="2:27">
      <c r="AA17" s="47"/>
    </row>
    <row r="18" spans="2:27">
      <c r="B18" s="47"/>
    </row>
    <row r="20" spans="2:27">
      <c r="B20" s="47"/>
      <c r="C20" s="47"/>
      <c r="F20" s="47"/>
    </row>
  </sheetData>
  <mergeCells count="5">
    <mergeCell ref="A2:A3"/>
    <mergeCell ref="A1:AB1"/>
    <mergeCell ref="B2:M2"/>
    <mergeCell ref="N2:Y2"/>
    <mergeCell ref="Z2:AB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horizontalDpi="4294967294" r:id="rId1"/>
  <headerFooter>
    <oddHeader>&amp;R&amp;14Příloha č. 3b</oddHeader>
  </headerFooter>
  <colBreaks count="2" manualBreakCount="2">
    <brk id="15" max="1048575" man="1"/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34"/>
  <sheetViews>
    <sheetView view="pageBreakPreview" zoomScale="60" zoomScaleNormal="60" workbookViewId="0">
      <selection sqref="A1:AK1"/>
    </sheetView>
  </sheetViews>
  <sheetFormatPr defaultRowHeight="15"/>
  <cols>
    <col min="1" max="1" width="20" style="133" customWidth="1"/>
    <col min="2" max="13" width="7.7109375" style="133" hidden="1" customWidth="1"/>
    <col min="14" max="31" width="8.7109375" style="133" customWidth="1"/>
    <col min="32" max="16384" width="9.140625" style="133"/>
  </cols>
  <sheetData>
    <row r="1" spans="1:37" ht="32.25" customHeight="1" thickBot="1">
      <c r="A1" s="670" t="s">
        <v>240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2"/>
    </row>
    <row r="2" spans="1:37" ht="33" customHeight="1">
      <c r="A2" s="537"/>
      <c r="B2" s="538" t="s">
        <v>241</v>
      </c>
      <c r="C2" s="538" t="s">
        <v>242</v>
      </c>
      <c r="D2" s="538" t="s">
        <v>243</v>
      </c>
      <c r="E2" s="538" t="s">
        <v>244</v>
      </c>
      <c r="F2" s="538" t="s">
        <v>245</v>
      </c>
      <c r="G2" s="538" t="s">
        <v>246</v>
      </c>
      <c r="H2" s="538" t="s">
        <v>247</v>
      </c>
      <c r="I2" s="538" t="s">
        <v>248</v>
      </c>
      <c r="J2" s="538" t="s">
        <v>249</v>
      </c>
      <c r="K2" s="538" t="s">
        <v>250</v>
      </c>
      <c r="L2" s="538" t="s">
        <v>251</v>
      </c>
      <c r="M2" s="538" t="s">
        <v>252</v>
      </c>
      <c r="N2" s="538" t="s">
        <v>253</v>
      </c>
      <c r="O2" s="538" t="s">
        <v>254</v>
      </c>
      <c r="P2" s="538" t="s">
        <v>255</v>
      </c>
      <c r="Q2" s="538" t="s">
        <v>256</v>
      </c>
      <c r="R2" s="538" t="s">
        <v>257</v>
      </c>
      <c r="S2" s="538" t="s">
        <v>258</v>
      </c>
      <c r="T2" s="538" t="s">
        <v>259</v>
      </c>
      <c r="U2" s="538" t="s">
        <v>260</v>
      </c>
      <c r="V2" s="538" t="s">
        <v>261</v>
      </c>
      <c r="W2" s="538" t="s">
        <v>262</v>
      </c>
      <c r="X2" s="538" t="s">
        <v>263</v>
      </c>
      <c r="Y2" s="538" t="s">
        <v>264</v>
      </c>
      <c r="Z2" s="538" t="s">
        <v>265</v>
      </c>
      <c r="AA2" s="538" t="s">
        <v>266</v>
      </c>
      <c r="AB2" s="538" t="s">
        <v>267</v>
      </c>
      <c r="AC2" s="538" t="s">
        <v>268</v>
      </c>
      <c r="AD2" s="538" t="s">
        <v>269</v>
      </c>
      <c r="AE2" s="538" t="s">
        <v>270</v>
      </c>
      <c r="AF2" s="538" t="s">
        <v>538</v>
      </c>
      <c r="AG2" s="538" t="s">
        <v>539</v>
      </c>
      <c r="AH2" s="538" t="s">
        <v>540</v>
      </c>
      <c r="AI2" s="538" t="s">
        <v>541</v>
      </c>
      <c r="AJ2" s="538" t="s">
        <v>542</v>
      </c>
      <c r="AK2" s="539" t="s">
        <v>543</v>
      </c>
    </row>
    <row r="3" spans="1:37" ht="21" customHeight="1">
      <c r="A3" s="540" t="s">
        <v>544</v>
      </c>
      <c r="B3" s="541">
        <v>5.5</v>
      </c>
      <c r="C3" s="541">
        <v>5.4</v>
      </c>
      <c r="D3" s="541">
        <v>5.4</v>
      </c>
      <c r="E3" s="541">
        <v>5.0999999999999996</v>
      </c>
      <c r="F3" s="541">
        <v>4.8</v>
      </c>
      <c r="G3" s="541">
        <v>4.8</v>
      </c>
      <c r="H3" s="541">
        <v>4.7</v>
      </c>
      <c r="I3" s="541">
        <v>5</v>
      </c>
      <c r="J3" s="541">
        <v>4.9000000000000004</v>
      </c>
      <c r="K3" s="541">
        <v>4.8</v>
      </c>
      <c r="L3" s="541">
        <v>5</v>
      </c>
      <c r="M3" s="541">
        <v>4.5</v>
      </c>
      <c r="N3" s="541">
        <v>5.5</v>
      </c>
      <c r="O3" s="541">
        <v>5.4</v>
      </c>
      <c r="P3" s="541">
        <v>5.4</v>
      </c>
      <c r="Q3" s="541">
        <v>5.0999999999999996</v>
      </c>
      <c r="R3" s="541">
        <v>4.8</v>
      </c>
      <c r="S3" s="541">
        <v>4.8</v>
      </c>
      <c r="T3" s="541">
        <v>4.7</v>
      </c>
      <c r="U3" s="541">
        <v>5</v>
      </c>
      <c r="V3" s="541">
        <v>4.9000000000000004</v>
      </c>
      <c r="W3" s="541">
        <v>4.8</v>
      </c>
      <c r="X3" s="541">
        <v>5</v>
      </c>
      <c r="Y3" s="541">
        <v>4.5</v>
      </c>
      <c r="Z3" s="541">
        <v>4.9000000000000004</v>
      </c>
      <c r="AA3" s="541">
        <v>5.3</v>
      </c>
      <c r="AB3" s="541">
        <v>4.8</v>
      </c>
      <c r="AC3" s="541">
        <v>4.9000000000000004</v>
      </c>
      <c r="AD3" s="541">
        <v>4.5</v>
      </c>
      <c r="AE3" s="541">
        <v>4.5999999999999996</v>
      </c>
      <c r="AF3" s="541">
        <v>4.5999999999999996</v>
      </c>
      <c r="AG3" s="541">
        <v>4.3</v>
      </c>
      <c r="AH3" s="541">
        <v>4.3</v>
      </c>
      <c r="AI3" s="541">
        <v>4.4000000000000004</v>
      </c>
      <c r="AJ3" s="541">
        <v>4.5999999999999996</v>
      </c>
      <c r="AK3" s="542">
        <v>4.5</v>
      </c>
    </row>
    <row r="4" spans="1:37" ht="21" customHeight="1">
      <c r="A4" s="543" t="s">
        <v>271</v>
      </c>
      <c r="B4" s="544">
        <v>6.6</v>
      </c>
      <c r="C4" s="544">
        <v>6.9</v>
      </c>
      <c r="D4" s="544">
        <v>6.9</v>
      </c>
      <c r="E4" s="544">
        <v>6.1</v>
      </c>
      <c r="F4" s="544">
        <v>6</v>
      </c>
      <c r="G4" s="544">
        <v>6</v>
      </c>
      <c r="H4" s="544">
        <v>5.7</v>
      </c>
      <c r="I4" s="544">
        <v>6.4</v>
      </c>
      <c r="J4" s="544">
        <v>5.6</v>
      </c>
      <c r="K4" s="544">
        <v>5.4</v>
      </c>
      <c r="L4" s="544">
        <v>6.1</v>
      </c>
      <c r="M4" s="544">
        <v>5.7</v>
      </c>
      <c r="N4" s="544">
        <v>6.6</v>
      </c>
      <c r="O4" s="544">
        <v>6.9</v>
      </c>
      <c r="P4" s="544">
        <v>6.9</v>
      </c>
      <c r="Q4" s="544">
        <v>6.1</v>
      </c>
      <c r="R4" s="544">
        <v>6</v>
      </c>
      <c r="S4" s="544">
        <v>6</v>
      </c>
      <c r="T4" s="544">
        <v>5.7</v>
      </c>
      <c r="U4" s="544">
        <v>6.4</v>
      </c>
      <c r="V4" s="544">
        <v>5.6</v>
      </c>
      <c r="W4" s="544">
        <v>5.4</v>
      </c>
      <c r="X4" s="544">
        <v>6.1</v>
      </c>
      <c r="Y4" s="544">
        <v>5.7</v>
      </c>
      <c r="Z4" s="544">
        <v>6</v>
      </c>
      <c r="AA4" s="544">
        <v>6.2</v>
      </c>
      <c r="AB4" s="544">
        <v>5.8</v>
      </c>
      <c r="AC4" s="544">
        <v>5.2</v>
      </c>
      <c r="AD4" s="544">
        <v>4.8</v>
      </c>
      <c r="AE4" s="544">
        <v>4.8</v>
      </c>
      <c r="AF4" s="544">
        <v>5.0999999999999996</v>
      </c>
      <c r="AG4" s="544">
        <v>4.8</v>
      </c>
      <c r="AH4" s="544">
        <v>4.5999999999999996</v>
      </c>
      <c r="AI4" s="544">
        <v>4.5</v>
      </c>
      <c r="AJ4" s="544">
        <v>4.4000000000000004</v>
      </c>
      <c r="AK4" s="545">
        <v>4.5</v>
      </c>
    </row>
    <row r="5" spans="1:37" ht="21" customHeight="1">
      <c r="A5" s="540" t="s">
        <v>189</v>
      </c>
      <c r="B5" s="541">
        <v>6.1</v>
      </c>
      <c r="C5" s="541">
        <v>5.9</v>
      </c>
      <c r="D5" s="541">
        <v>5.8</v>
      </c>
      <c r="E5" s="541">
        <v>5.8</v>
      </c>
      <c r="F5" s="541">
        <v>5.9</v>
      </c>
      <c r="G5" s="541">
        <v>5.7</v>
      </c>
      <c r="H5" s="541">
        <v>5.9</v>
      </c>
      <c r="I5" s="541">
        <v>5.8</v>
      </c>
      <c r="J5" s="541">
        <v>5.8</v>
      </c>
      <c r="K5" s="541">
        <v>5.7</v>
      </c>
      <c r="L5" s="541">
        <v>5.7</v>
      </c>
      <c r="M5" s="541">
        <v>5.5</v>
      </c>
      <c r="N5" s="541">
        <v>6.1</v>
      </c>
      <c r="O5" s="541">
        <v>5.9</v>
      </c>
      <c r="P5" s="541">
        <v>5.8</v>
      </c>
      <c r="Q5" s="541">
        <v>5.8</v>
      </c>
      <c r="R5" s="541">
        <v>5.9</v>
      </c>
      <c r="S5" s="541">
        <v>5.7</v>
      </c>
      <c r="T5" s="541">
        <v>5.9</v>
      </c>
      <c r="U5" s="541">
        <v>5.8</v>
      </c>
      <c r="V5" s="541">
        <v>5.8</v>
      </c>
      <c r="W5" s="541">
        <v>5.7</v>
      </c>
      <c r="X5" s="541">
        <v>5.7</v>
      </c>
      <c r="Y5" s="541">
        <v>5.5</v>
      </c>
      <c r="Z5" s="541">
        <v>5.8</v>
      </c>
      <c r="AA5" s="541">
        <v>5.7</v>
      </c>
      <c r="AB5" s="541">
        <v>5.6</v>
      </c>
      <c r="AC5" s="541">
        <v>5.5</v>
      </c>
      <c r="AD5" s="541">
        <v>5.5</v>
      </c>
      <c r="AE5" s="541">
        <v>5.3</v>
      </c>
      <c r="AF5" s="541">
        <v>5.3</v>
      </c>
      <c r="AG5" s="541">
        <v>5.2</v>
      </c>
      <c r="AH5" s="541">
        <v>5.2</v>
      </c>
      <c r="AI5" s="541">
        <v>5.2</v>
      </c>
      <c r="AJ5" s="541">
        <v>5</v>
      </c>
      <c r="AK5" s="542">
        <v>4.8</v>
      </c>
    </row>
    <row r="6" spans="1:37" ht="21" customHeight="1">
      <c r="A6" s="540" t="s">
        <v>274</v>
      </c>
      <c r="B6" s="541">
        <v>6</v>
      </c>
      <c r="C6" s="541">
        <v>5.8</v>
      </c>
      <c r="D6" s="541">
        <v>6.1</v>
      </c>
      <c r="E6" s="541">
        <v>5.3</v>
      </c>
      <c r="F6" s="541">
        <v>5.2</v>
      </c>
      <c r="G6" s="541">
        <v>5.8</v>
      </c>
      <c r="H6" s="541">
        <v>5.7</v>
      </c>
      <c r="I6" s="541">
        <v>5.3</v>
      </c>
      <c r="J6" s="541">
        <v>5.8</v>
      </c>
      <c r="K6" s="541">
        <v>5.4</v>
      </c>
      <c r="L6" s="541">
        <v>5.6</v>
      </c>
      <c r="M6" s="541">
        <v>5.7</v>
      </c>
      <c r="N6" s="541">
        <v>6</v>
      </c>
      <c r="O6" s="541">
        <v>5.8</v>
      </c>
      <c r="P6" s="541">
        <v>6.1</v>
      </c>
      <c r="Q6" s="541">
        <v>5.3</v>
      </c>
      <c r="R6" s="541">
        <v>5.2</v>
      </c>
      <c r="S6" s="541">
        <v>5.8</v>
      </c>
      <c r="T6" s="541">
        <v>5.7</v>
      </c>
      <c r="U6" s="541">
        <v>5.3</v>
      </c>
      <c r="V6" s="541">
        <v>5.8</v>
      </c>
      <c r="W6" s="541">
        <v>5.4</v>
      </c>
      <c r="X6" s="541">
        <v>5.6</v>
      </c>
      <c r="Y6" s="541">
        <v>5.7</v>
      </c>
      <c r="Z6" s="541">
        <v>5.6</v>
      </c>
      <c r="AA6" s="541">
        <v>5.9</v>
      </c>
      <c r="AB6" s="541">
        <v>5.9</v>
      </c>
      <c r="AC6" s="541">
        <v>6</v>
      </c>
      <c r="AD6" s="541">
        <v>5.8</v>
      </c>
      <c r="AE6" s="541">
        <v>5.6</v>
      </c>
      <c r="AF6" s="541">
        <v>5.6</v>
      </c>
      <c r="AG6" s="541">
        <v>5.5</v>
      </c>
      <c r="AH6" s="541">
        <v>5.8</v>
      </c>
      <c r="AI6" s="541">
        <v>5.2</v>
      </c>
      <c r="AJ6" s="541">
        <v>6.2</v>
      </c>
      <c r="AK6" s="542">
        <v>5.7</v>
      </c>
    </row>
    <row r="7" spans="1:37" ht="21" customHeight="1">
      <c r="A7" s="540" t="s">
        <v>273</v>
      </c>
      <c r="B7" s="541">
        <v>7.2</v>
      </c>
      <c r="C7" s="541">
        <v>7.4</v>
      </c>
      <c r="D7" s="541">
        <v>6.8</v>
      </c>
      <c r="E7" s="541">
        <v>6.5</v>
      </c>
      <c r="F7" s="541">
        <v>6.3</v>
      </c>
      <c r="G7" s="541">
        <v>6.3</v>
      </c>
      <c r="H7" s="541">
        <v>6.5</v>
      </c>
      <c r="I7" s="541">
        <v>6.5</v>
      </c>
      <c r="J7" s="541">
        <v>6.4</v>
      </c>
      <c r="K7" s="541">
        <v>6.2</v>
      </c>
      <c r="L7" s="541">
        <v>6.1</v>
      </c>
      <c r="M7" s="541">
        <v>6.2</v>
      </c>
      <c r="N7" s="541">
        <v>7.2</v>
      </c>
      <c r="O7" s="541">
        <v>7.4</v>
      </c>
      <c r="P7" s="541">
        <v>6.8</v>
      </c>
      <c r="Q7" s="541">
        <v>6.5</v>
      </c>
      <c r="R7" s="541">
        <v>6.3</v>
      </c>
      <c r="S7" s="541">
        <v>6.3</v>
      </c>
      <c r="T7" s="541">
        <v>6.5</v>
      </c>
      <c r="U7" s="541">
        <v>6.5</v>
      </c>
      <c r="V7" s="541">
        <v>6.4</v>
      </c>
      <c r="W7" s="541">
        <v>6.2</v>
      </c>
      <c r="X7" s="541">
        <v>6.1</v>
      </c>
      <c r="Y7" s="541">
        <v>6.2</v>
      </c>
      <c r="Z7" s="541">
        <v>6.4</v>
      </c>
      <c r="AA7" s="541">
        <v>6.6</v>
      </c>
      <c r="AB7" s="541">
        <v>6.7</v>
      </c>
      <c r="AC7" s="541">
        <v>6.4</v>
      </c>
      <c r="AD7" s="541">
        <v>6</v>
      </c>
      <c r="AE7" s="541">
        <v>6</v>
      </c>
      <c r="AF7" s="541">
        <v>6.2</v>
      </c>
      <c r="AG7" s="541">
        <v>6.2</v>
      </c>
      <c r="AH7" s="541">
        <v>5.9</v>
      </c>
      <c r="AI7" s="541">
        <v>5.8</v>
      </c>
      <c r="AJ7" s="541">
        <v>5.8</v>
      </c>
      <c r="AK7" s="542">
        <v>6</v>
      </c>
    </row>
    <row r="8" spans="1:37" ht="21" customHeight="1">
      <c r="A8" s="540" t="s">
        <v>272</v>
      </c>
      <c r="B8" s="541">
        <v>6.4</v>
      </c>
      <c r="C8" s="541">
        <v>6.2</v>
      </c>
      <c r="D8" s="541">
        <v>6</v>
      </c>
      <c r="E8" s="541">
        <v>5.8</v>
      </c>
      <c r="F8" s="541">
        <v>5.7</v>
      </c>
      <c r="G8" s="541">
        <v>5.6</v>
      </c>
      <c r="H8" s="541">
        <v>6</v>
      </c>
      <c r="I8" s="541">
        <v>5.9</v>
      </c>
      <c r="J8" s="541">
        <v>6.1</v>
      </c>
      <c r="K8" s="541">
        <v>6.1</v>
      </c>
      <c r="L8" s="541">
        <v>6.2</v>
      </c>
      <c r="M8" s="541">
        <v>6.6</v>
      </c>
      <c r="N8" s="541">
        <v>6.4</v>
      </c>
      <c r="O8" s="541">
        <v>6.2</v>
      </c>
      <c r="P8" s="541">
        <v>6</v>
      </c>
      <c r="Q8" s="541">
        <v>5.8</v>
      </c>
      <c r="R8" s="541">
        <v>5.7</v>
      </c>
      <c r="S8" s="541">
        <v>5.6</v>
      </c>
      <c r="T8" s="541">
        <v>6</v>
      </c>
      <c r="U8" s="541">
        <v>5.9</v>
      </c>
      <c r="V8" s="541">
        <v>6.1</v>
      </c>
      <c r="W8" s="541">
        <v>6.1</v>
      </c>
      <c r="X8" s="541">
        <v>6.2</v>
      </c>
      <c r="Y8" s="541">
        <v>6.6</v>
      </c>
      <c r="Z8" s="541">
        <v>6.6</v>
      </c>
      <c r="AA8" s="541">
        <v>6.6</v>
      </c>
      <c r="AB8" s="541">
        <v>6.3</v>
      </c>
      <c r="AC8" s="541">
        <v>6</v>
      </c>
      <c r="AD8" s="541">
        <v>5.8</v>
      </c>
      <c r="AE8" s="541">
        <v>5.7</v>
      </c>
      <c r="AF8" s="541">
        <v>6.1</v>
      </c>
      <c r="AG8" s="541">
        <v>6</v>
      </c>
      <c r="AH8" s="541">
        <v>6</v>
      </c>
      <c r="AI8" s="541">
        <v>5.9</v>
      </c>
      <c r="AJ8" s="541">
        <v>5.9</v>
      </c>
      <c r="AK8" s="542">
        <v>6.2</v>
      </c>
    </row>
    <row r="9" spans="1:37" ht="21" customHeight="1">
      <c r="A9" s="540" t="s">
        <v>295</v>
      </c>
      <c r="B9" s="541">
        <v>8.4</v>
      </c>
      <c r="C9" s="541">
        <v>8.3000000000000007</v>
      </c>
      <c r="D9" s="541">
        <v>8.1</v>
      </c>
      <c r="E9" s="541">
        <v>8.1</v>
      </c>
      <c r="F9" s="541">
        <v>8.1</v>
      </c>
      <c r="G9" s="541">
        <v>8</v>
      </c>
      <c r="H9" s="541">
        <v>7.7</v>
      </c>
      <c r="I9" s="541">
        <v>7.4</v>
      </c>
      <c r="J9" s="541">
        <v>7.1</v>
      </c>
      <c r="K9" s="541">
        <v>7.2</v>
      </c>
      <c r="L9" s="541">
        <v>7.1</v>
      </c>
      <c r="M9" s="541">
        <v>7.4</v>
      </c>
      <c r="N9" s="541">
        <v>8.4</v>
      </c>
      <c r="O9" s="541">
        <v>8.3000000000000007</v>
      </c>
      <c r="P9" s="541">
        <v>8.1</v>
      </c>
      <c r="Q9" s="541">
        <v>8.1</v>
      </c>
      <c r="R9" s="541">
        <v>8.1</v>
      </c>
      <c r="S9" s="541">
        <v>8</v>
      </c>
      <c r="T9" s="541">
        <v>7.7</v>
      </c>
      <c r="U9" s="541">
        <v>7.4</v>
      </c>
      <c r="V9" s="541">
        <v>7.1</v>
      </c>
      <c r="W9" s="541">
        <v>7.2</v>
      </c>
      <c r="X9" s="541">
        <v>7.1</v>
      </c>
      <c r="Y9" s="541">
        <v>7.4</v>
      </c>
      <c r="Z9" s="541">
        <v>7.7</v>
      </c>
      <c r="AA9" s="541">
        <v>7.8</v>
      </c>
      <c r="AB9" s="541">
        <v>7.6</v>
      </c>
      <c r="AC9" s="541">
        <v>7.1</v>
      </c>
      <c r="AD9" s="541">
        <v>6.9</v>
      </c>
      <c r="AE9" s="541">
        <v>6.8</v>
      </c>
      <c r="AF9" s="541">
        <v>6.7</v>
      </c>
      <c r="AG9" s="541">
        <v>6.4</v>
      </c>
      <c r="AH9" s="541">
        <v>6.4</v>
      </c>
      <c r="AI9" s="541">
        <v>6.2</v>
      </c>
      <c r="AJ9" s="541">
        <v>6.2</v>
      </c>
      <c r="AK9" s="542">
        <v>6.2</v>
      </c>
    </row>
    <row r="10" spans="1:37" ht="21" customHeight="1">
      <c r="A10" s="540" t="s">
        <v>275</v>
      </c>
      <c r="B10" s="541">
        <v>8.1</v>
      </c>
      <c r="C10" s="541">
        <v>8.1999999999999993</v>
      </c>
      <c r="D10" s="541">
        <v>8.1</v>
      </c>
      <c r="E10" s="541">
        <v>7.9</v>
      </c>
      <c r="F10" s="541">
        <v>7.5</v>
      </c>
      <c r="G10" s="541">
        <v>7.2</v>
      </c>
      <c r="H10" s="541">
        <v>7</v>
      </c>
      <c r="I10" s="541">
        <v>6.8</v>
      </c>
      <c r="J10" s="541">
        <v>7.1</v>
      </c>
      <c r="K10" s="541">
        <v>7.1</v>
      </c>
      <c r="L10" s="541">
        <v>7.1</v>
      </c>
      <c r="M10" s="541">
        <v>7</v>
      </c>
      <c r="N10" s="541">
        <v>8.1</v>
      </c>
      <c r="O10" s="541">
        <v>8.1999999999999993</v>
      </c>
      <c r="P10" s="541">
        <v>8.1</v>
      </c>
      <c r="Q10" s="541">
        <v>7.9</v>
      </c>
      <c r="R10" s="541">
        <v>7.5</v>
      </c>
      <c r="S10" s="541">
        <v>7.2</v>
      </c>
      <c r="T10" s="541">
        <v>7</v>
      </c>
      <c r="U10" s="541">
        <v>6.8</v>
      </c>
      <c r="V10" s="541">
        <v>7.1</v>
      </c>
      <c r="W10" s="541">
        <v>7.1</v>
      </c>
      <c r="X10" s="541">
        <v>7.1</v>
      </c>
      <c r="Y10" s="541">
        <v>7</v>
      </c>
      <c r="Z10" s="541">
        <v>7.6</v>
      </c>
      <c r="AA10" s="541">
        <v>7.5</v>
      </c>
      <c r="AB10" s="541">
        <v>7.3</v>
      </c>
      <c r="AC10" s="541">
        <v>7.1</v>
      </c>
      <c r="AD10" s="541">
        <v>6.9</v>
      </c>
      <c r="AE10" s="541">
        <v>6.7</v>
      </c>
      <c r="AF10" s="541">
        <v>6.5</v>
      </c>
      <c r="AG10" s="541">
        <v>6.4</v>
      </c>
      <c r="AH10" s="541">
        <v>6.8</v>
      </c>
      <c r="AI10" s="541">
        <v>6.9</v>
      </c>
      <c r="AJ10" s="541">
        <v>6.6</v>
      </c>
      <c r="AK10" s="542">
        <v>6.4</v>
      </c>
    </row>
    <row r="11" spans="1:37" ht="21" customHeight="1">
      <c r="A11" s="540" t="s">
        <v>292</v>
      </c>
      <c r="B11" s="541">
        <v>9</v>
      </c>
      <c r="C11" s="541">
        <v>8.5</v>
      </c>
      <c r="D11" s="541">
        <v>8.1999999999999993</v>
      </c>
      <c r="E11" s="541">
        <v>7.7</v>
      </c>
      <c r="F11" s="541">
        <v>7</v>
      </c>
      <c r="G11" s="541">
        <v>6.9</v>
      </c>
      <c r="H11" s="541">
        <v>7.1</v>
      </c>
      <c r="I11" s="541">
        <v>7.5</v>
      </c>
      <c r="J11" s="541">
        <v>7.2</v>
      </c>
      <c r="K11" s="541">
        <v>6.7</v>
      </c>
      <c r="L11" s="541">
        <v>6.3</v>
      </c>
      <c r="M11" s="541">
        <v>6.5</v>
      </c>
      <c r="N11" s="541">
        <v>9</v>
      </c>
      <c r="O11" s="541">
        <v>8.5</v>
      </c>
      <c r="P11" s="541">
        <v>8.1999999999999993</v>
      </c>
      <c r="Q11" s="541">
        <v>7.7</v>
      </c>
      <c r="R11" s="541">
        <v>7</v>
      </c>
      <c r="S11" s="541">
        <v>6.9</v>
      </c>
      <c r="T11" s="541">
        <v>7.1</v>
      </c>
      <c r="U11" s="541">
        <v>7.5</v>
      </c>
      <c r="V11" s="541">
        <v>7.2</v>
      </c>
      <c r="W11" s="541">
        <v>6.7</v>
      </c>
      <c r="X11" s="541">
        <v>6.3</v>
      </c>
      <c r="Y11" s="541">
        <v>6.5</v>
      </c>
      <c r="Z11" s="541">
        <v>6.8</v>
      </c>
      <c r="AA11" s="541">
        <v>6.6</v>
      </c>
      <c r="AB11" s="541">
        <v>6.9</v>
      </c>
      <c r="AC11" s="541">
        <v>7</v>
      </c>
      <c r="AD11" s="541">
        <v>6.5</v>
      </c>
      <c r="AE11" s="541">
        <v>5.9</v>
      </c>
      <c r="AF11" s="541">
        <v>5.2</v>
      </c>
      <c r="AG11" s="541">
        <v>5.2</v>
      </c>
      <c r="AH11" s="541">
        <v>5.5</v>
      </c>
      <c r="AI11" s="541">
        <v>6</v>
      </c>
      <c r="AJ11" s="541">
        <v>6.4</v>
      </c>
      <c r="AK11" s="542">
        <v>6.5</v>
      </c>
    </row>
    <row r="12" spans="1:37" ht="21" customHeight="1">
      <c r="A12" s="540" t="s">
        <v>280</v>
      </c>
      <c r="B12" s="541">
        <v>8.6</v>
      </c>
      <c r="C12" s="541">
        <v>8.5</v>
      </c>
      <c r="D12" s="541">
        <v>8.6</v>
      </c>
      <c r="E12" s="541">
        <v>8.6999999999999993</v>
      </c>
      <c r="F12" s="541">
        <v>8</v>
      </c>
      <c r="G12" s="541">
        <v>9.1999999999999993</v>
      </c>
      <c r="H12" s="541">
        <v>7.1</v>
      </c>
      <c r="I12" s="541">
        <v>7.4</v>
      </c>
      <c r="J12" s="541">
        <v>7.2</v>
      </c>
      <c r="K12" s="541">
        <v>7.5</v>
      </c>
      <c r="L12" s="541">
        <v>7.4</v>
      </c>
      <c r="M12" s="541">
        <v>7</v>
      </c>
      <c r="N12" s="541">
        <v>8.6</v>
      </c>
      <c r="O12" s="541">
        <v>8.5</v>
      </c>
      <c r="P12" s="541">
        <v>8.6</v>
      </c>
      <c r="Q12" s="541">
        <v>8.6999999999999993</v>
      </c>
      <c r="R12" s="541">
        <v>8</v>
      </c>
      <c r="S12" s="541">
        <v>9.1999999999999993</v>
      </c>
      <c r="T12" s="541">
        <v>7.1</v>
      </c>
      <c r="U12" s="541">
        <v>7.4</v>
      </c>
      <c r="V12" s="541">
        <v>7.2</v>
      </c>
      <c r="W12" s="541">
        <v>7.5</v>
      </c>
      <c r="X12" s="541">
        <v>7.4</v>
      </c>
      <c r="Y12" s="541">
        <v>7</v>
      </c>
      <c r="Z12" s="541">
        <v>8.4</v>
      </c>
      <c r="AA12" s="541">
        <v>8.4</v>
      </c>
      <c r="AB12" s="541">
        <v>8</v>
      </c>
      <c r="AC12" s="541">
        <v>8.3000000000000007</v>
      </c>
      <c r="AD12" s="541">
        <v>8</v>
      </c>
      <c r="AE12" s="541">
        <v>8.5</v>
      </c>
      <c r="AF12" s="541">
        <v>6.5</v>
      </c>
      <c r="AG12" s="541">
        <v>6.4</v>
      </c>
      <c r="AH12" s="541">
        <v>6.7</v>
      </c>
      <c r="AI12" s="541">
        <v>6.7</v>
      </c>
      <c r="AJ12" s="541">
        <v>6.2</v>
      </c>
      <c r="AK12" s="542">
        <v>6.7</v>
      </c>
    </row>
    <row r="13" spans="1:37" ht="21" customHeight="1">
      <c r="A13" s="540" t="s">
        <v>276</v>
      </c>
      <c r="B13" s="541">
        <v>7.2</v>
      </c>
      <c r="C13" s="541">
        <v>7.2</v>
      </c>
      <c r="D13" s="541">
        <v>7.3</v>
      </c>
      <c r="E13" s="541">
        <v>7</v>
      </c>
      <c r="F13" s="541">
        <v>6.4</v>
      </c>
      <c r="G13" s="541">
        <v>6.8</v>
      </c>
      <c r="H13" s="541">
        <v>6.5</v>
      </c>
      <c r="I13" s="541">
        <v>6.7</v>
      </c>
      <c r="J13" s="541">
        <v>6.4</v>
      </c>
      <c r="K13" s="541">
        <v>6.6</v>
      </c>
      <c r="L13" s="541">
        <v>7</v>
      </c>
      <c r="M13" s="541">
        <v>6.6</v>
      </c>
      <c r="N13" s="541">
        <v>7.2</v>
      </c>
      <c r="O13" s="541">
        <v>7.2</v>
      </c>
      <c r="P13" s="541">
        <v>7.3</v>
      </c>
      <c r="Q13" s="541">
        <v>7</v>
      </c>
      <c r="R13" s="541">
        <v>6.4</v>
      </c>
      <c r="S13" s="541">
        <v>6.8</v>
      </c>
      <c r="T13" s="541">
        <v>6.5</v>
      </c>
      <c r="U13" s="541">
        <v>6.7</v>
      </c>
      <c r="V13" s="541">
        <v>6.4</v>
      </c>
      <c r="W13" s="541">
        <v>6.6</v>
      </c>
      <c r="X13" s="541">
        <v>7</v>
      </c>
      <c r="Y13" s="541">
        <v>6.6</v>
      </c>
      <c r="Z13" s="541">
        <v>7.5</v>
      </c>
      <c r="AA13" s="541">
        <v>7.4</v>
      </c>
      <c r="AB13" s="541">
        <v>7.2</v>
      </c>
      <c r="AC13" s="541">
        <v>7</v>
      </c>
      <c r="AD13" s="541">
        <v>6.6</v>
      </c>
      <c r="AE13" s="541">
        <v>6.6</v>
      </c>
      <c r="AF13" s="541">
        <v>6.4</v>
      </c>
      <c r="AG13" s="541">
        <v>6.7</v>
      </c>
      <c r="AH13" s="541">
        <v>6.6</v>
      </c>
      <c r="AI13" s="541">
        <v>6.5</v>
      </c>
      <c r="AJ13" s="541">
        <v>6.7</v>
      </c>
      <c r="AK13" s="542">
        <v>6.8</v>
      </c>
    </row>
    <row r="14" spans="1:37" ht="21" customHeight="1">
      <c r="A14" s="540" t="s">
        <v>277</v>
      </c>
      <c r="B14" s="541">
        <v>10.7</v>
      </c>
      <c r="C14" s="541">
        <v>10.8</v>
      </c>
      <c r="D14" s="541">
        <v>10.4</v>
      </c>
      <c r="E14" s="541">
        <v>9.6999999999999993</v>
      </c>
      <c r="F14" s="541">
        <v>9.1</v>
      </c>
      <c r="G14" s="541">
        <v>8.6</v>
      </c>
      <c r="H14" s="541">
        <v>8.3000000000000007</v>
      </c>
      <c r="I14" s="541">
        <v>8.1</v>
      </c>
      <c r="J14" s="541">
        <v>8.1</v>
      </c>
      <c r="K14" s="541">
        <v>8</v>
      </c>
      <c r="L14" s="541">
        <v>8.1</v>
      </c>
      <c r="M14" s="541">
        <v>8.3000000000000007</v>
      </c>
      <c r="N14" s="541">
        <v>10.7</v>
      </c>
      <c r="O14" s="541">
        <v>10.8</v>
      </c>
      <c r="P14" s="541">
        <v>10.4</v>
      </c>
      <c r="Q14" s="541">
        <v>9.6999999999999993</v>
      </c>
      <c r="R14" s="541">
        <v>9.1</v>
      </c>
      <c r="S14" s="541">
        <v>8.6</v>
      </c>
      <c r="T14" s="541">
        <v>8.3000000000000007</v>
      </c>
      <c r="U14" s="541">
        <v>8.1</v>
      </c>
      <c r="V14" s="541">
        <v>8.1</v>
      </c>
      <c r="W14" s="541">
        <v>8</v>
      </c>
      <c r="X14" s="541">
        <v>8.1</v>
      </c>
      <c r="Y14" s="541">
        <v>8.3000000000000007</v>
      </c>
      <c r="Z14" s="541">
        <v>8.8000000000000007</v>
      </c>
      <c r="AA14" s="541">
        <v>8.8000000000000007</v>
      </c>
      <c r="AB14" s="541">
        <v>8.4</v>
      </c>
      <c r="AC14" s="541">
        <v>7.8</v>
      </c>
      <c r="AD14" s="541">
        <v>7.4</v>
      </c>
      <c r="AE14" s="541">
        <v>7.1</v>
      </c>
      <c r="AF14" s="541">
        <v>7.1</v>
      </c>
      <c r="AG14" s="541">
        <v>7.1</v>
      </c>
      <c r="AH14" s="541">
        <v>7.1</v>
      </c>
      <c r="AI14" s="541">
        <v>7</v>
      </c>
      <c r="AJ14" s="541">
        <v>7</v>
      </c>
      <c r="AK14" s="542">
        <v>7.2</v>
      </c>
    </row>
    <row r="15" spans="1:37" ht="21" customHeight="1">
      <c r="A15" s="540" t="s">
        <v>278</v>
      </c>
      <c r="B15" s="541">
        <v>8.8000000000000007</v>
      </c>
      <c r="C15" s="541">
        <v>8.6999999999999993</v>
      </c>
      <c r="D15" s="541">
        <v>8.6</v>
      </c>
      <c r="E15" s="541">
        <v>8.4</v>
      </c>
      <c r="F15" s="541">
        <v>8.1</v>
      </c>
      <c r="G15" s="541">
        <v>8.1</v>
      </c>
      <c r="H15" s="541">
        <v>8.6999999999999993</v>
      </c>
      <c r="I15" s="541">
        <v>8.6999999999999993</v>
      </c>
      <c r="J15" s="541">
        <v>8.6</v>
      </c>
      <c r="K15" s="541">
        <v>8.6</v>
      </c>
      <c r="L15" s="541">
        <v>8.5</v>
      </c>
      <c r="M15" s="541">
        <v>8.6</v>
      </c>
      <c r="N15" s="541">
        <v>8.8000000000000007</v>
      </c>
      <c r="O15" s="541">
        <v>8.6999999999999993</v>
      </c>
      <c r="P15" s="541">
        <v>8.6</v>
      </c>
      <c r="Q15" s="541">
        <v>8.4</v>
      </c>
      <c r="R15" s="541">
        <v>8.1</v>
      </c>
      <c r="S15" s="541">
        <v>8.1</v>
      </c>
      <c r="T15" s="541">
        <v>8.6999999999999993</v>
      </c>
      <c r="U15" s="541">
        <v>8.6999999999999993</v>
      </c>
      <c r="V15" s="541">
        <v>8.6</v>
      </c>
      <c r="W15" s="541">
        <v>8.6</v>
      </c>
      <c r="X15" s="541">
        <v>8.5</v>
      </c>
      <c r="Y15" s="541">
        <v>8.6</v>
      </c>
      <c r="Z15" s="541">
        <v>8.8000000000000007</v>
      </c>
      <c r="AA15" s="541">
        <v>8.8000000000000007</v>
      </c>
      <c r="AB15" s="541">
        <v>8.6999999999999993</v>
      </c>
      <c r="AC15" s="541">
        <v>8.6</v>
      </c>
      <c r="AD15" s="541">
        <v>8.3000000000000007</v>
      </c>
      <c r="AE15" s="541">
        <v>8.1999999999999993</v>
      </c>
      <c r="AF15" s="541">
        <v>8.4</v>
      </c>
      <c r="AG15" s="541">
        <v>8.1999999999999993</v>
      </c>
      <c r="AH15" s="541">
        <v>8</v>
      </c>
      <c r="AI15" s="541">
        <v>7.7</v>
      </c>
      <c r="AJ15" s="541">
        <v>7.7</v>
      </c>
      <c r="AK15" s="542">
        <v>7.8</v>
      </c>
    </row>
    <row r="16" spans="1:37" ht="21" customHeight="1">
      <c r="A16" s="540" t="s">
        <v>285</v>
      </c>
      <c r="B16" s="541">
        <v>12.1</v>
      </c>
      <c r="C16" s="541">
        <v>12.1</v>
      </c>
      <c r="D16" s="541">
        <v>12</v>
      </c>
      <c r="E16" s="541">
        <v>11.9</v>
      </c>
      <c r="F16" s="541">
        <v>11.8</v>
      </c>
      <c r="G16" s="541">
        <v>11.9</v>
      </c>
      <c r="H16" s="541">
        <v>11.9</v>
      </c>
      <c r="I16" s="541">
        <v>11.5</v>
      </c>
      <c r="J16" s="541">
        <v>10.6</v>
      </c>
      <c r="K16" s="541">
        <v>10.1</v>
      </c>
      <c r="L16" s="541">
        <v>9.9</v>
      </c>
      <c r="M16" s="541">
        <v>9.9</v>
      </c>
      <c r="N16" s="541">
        <v>12.1</v>
      </c>
      <c r="O16" s="541">
        <v>12.1</v>
      </c>
      <c r="P16" s="541">
        <v>12</v>
      </c>
      <c r="Q16" s="541">
        <v>11.9</v>
      </c>
      <c r="R16" s="541">
        <v>11.8</v>
      </c>
      <c r="S16" s="541">
        <v>11.9</v>
      </c>
      <c r="T16" s="541">
        <v>11.9</v>
      </c>
      <c r="U16" s="541">
        <v>11.5</v>
      </c>
      <c r="V16" s="541">
        <v>10.6</v>
      </c>
      <c r="W16" s="541">
        <v>10.1</v>
      </c>
      <c r="X16" s="541">
        <v>9.9</v>
      </c>
      <c r="Y16" s="541">
        <v>9.9</v>
      </c>
      <c r="Z16" s="541">
        <v>10.1</v>
      </c>
      <c r="AA16" s="541">
        <v>10</v>
      </c>
      <c r="AB16" s="541">
        <v>9.9</v>
      </c>
      <c r="AC16" s="541">
        <v>9.6999999999999993</v>
      </c>
      <c r="AD16" s="541">
        <v>9.6999999999999993</v>
      </c>
      <c r="AE16" s="541">
        <v>9.9</v>
      </c>
      <c r="AF16" s="541">
        <v>9.8000000000000007</v>
      </c>
      <c r="AG16" s="541">
        <v>9.5</v>
      </c>
      <c r="AH16" s="541">
        <v>8.8000000000000007</v>
      </c>
      <c r="AI16" s="541">
        <v>8.4</v>
      </c>
      <c r="AJ16" s="541">
        <v>8.3000000000000007</v>
      </c>
      <c r="AK16" s="542">
        <v>8.5</v>
      </c>
    </row>
    <row r="17" spans="1:37" ht="21" customHeight="1">
      <c r="A17" s="546" t="s">
        <v>545</v>
      </c>
      <c r="B17" s="547">
        <v>11.1</v>
      </c>
      <c r="C17" s="547">
        <v>11.1</v>
      </c>
      <c r="D17" s="547">
        <v>10.8</v>
      </c>
      <c r="E17" s="547">
        <v>10.4</v>
      </c>
      <c r="F17" s="547">
        <v>10.199999999999999</v>
      </c>
      <c r="G17" s="547">
        <v>9.8000000000000007</v>
      </c>
      <c r="H17" s="547">
        <v>9.6999999999999993</v>
      </c>
      <c r="I17" s="547">
        <v>9.6999999999999993</v>
      </c>
      <c r="J17" s="547">
        <v>9.9</v>
      </c>
      <c r="K17" s="547">
        <v>10</v>
      </c>
      <c r="L17" s="547">
        <v>10.199999999999999</v>
      </c>
      <c r="M17" s="547">
        <v>9.8000000000000007</v>
      </c>
      <c r="N17" s="547">
        <v>11.1</v>
      </c>
      <c r="O17" s="547">
        <v>11.1</v>
      </c>
      <c r="P17" s="547">
        <v>10.8</v>
      </c>
      <c r="Q17" s="547">
        <v>10.4</v>
      </c>
      <c r="R17" s="547">
        <v>10.199999999999999</v>
      </c>
      <c r="S17" s="547">
        <v>9.8000000000000007</v>
      </c>
      <c r="T17" s="547">
        <v>9.6999999999999993</v>
      </c>
      <c r="U17" s="547">
        <v>9.6999999999999993</v>
      </c>
      <c r="V17" s="547">
        <v>9.9</v>
      </c>
      <c r="W17" s="547">
        <v>10</v>
      </c>
      <c r="X17" s="547">
        <v>10.199999999999999</v>
      </c>
      <c r="Y17" s="547">
        <v>9.8000000000000007</v>
      </c>
      <c r="Z17" s="547">
        <v>10.199999999999999</v>
      </c>
      <c r="AA17" s="547">
        <v>10.199999999999999</v>
      </c>
      <c r="AB17" s="547">
        <v>10</v>
      </c>
      <c r="AC17" s="547">
        <v>9.6999999999999993</v>
      </c>
      <c r="AD17" s="547">
        <v>9.5</v>
      </c>
      <c r="AE17" s="547">
        <v>9.3000000000000007</v>
      </c>
      <c r="AF17" s="547">
        <v>9</v>
      </c>
      <c r="AG17" s="547">
        <v>8.9</v>
      </c>
      <c r="AH17" s="547">
        <v>9</v>
      </c>
      <c r="AI17" s="547">
        <v>9.1</v>
      </c>
      <c r="AJ17" s="547">
        <v>9.1</v>
      </c>
      <c r="AK17" s="548">
        <v>9.1</v>
      </c>
    </row>
    <row r="18" spans="1:37" ht="21" customHeight="1">
      <c r="A18" s="540" t="s">
        <v>282</v>
      </c>
      <c r="B18" s="541">
        <v>13.4</v>
      </c>
      <c r="C18" s="541">
        <v>13</v>
      </c>
      <c r="D18" s="541">
        <v>12.6</v>
      </c>
      <c r="E18" s="541">
        <v>12</v>
      </c>
      <c r="F18" s="541">
        <v>11.3</v>
      </c>
      <c r="G18" s="541">
        <v>10.8</v>
      </c>
      <c r="H18" s="541">
        <v>10.8</v>
      </c>
      <c r="I18" s="541">
        <v>10.7</v>
      </c>
      <c r="J18" s="541">
        <v>10.8</v>
      </c>
      <c r="K18" s="541">
        <v>10.8</v>
      </c>
      <c r="L18" s="541">
        <v>10.6</v>
      </c>
      <c r="M18" s="541">
        <v>10.4</v>
      </c>
      <c r="N18" s="541">
        <v>13.4</v>
      </c>
      <c r="O18" s="541">
        <v>13</v>
      </c>
      <c r="P18" s="541">
        <v>12.6</v>
      </c>
      <c r="Q18" s="541">
        <v>12</v>
      </c>
      <c r="R18" s="541">
        <v>11.3</v>
      </c>
      <c r="S18" s="541">
        <v>10.8</v>
      </c>
      <c r="T18" s="541">
        <v>10.8</v>
      </c>
      <c r="U18" s="541">
        <v>10.7</v>
      </c>
      <c r="V18" s="541">
        <v>10.8</v>
      </c>
      <c r="W18" s="541">
        <v>10.8</v>
      </c>
      <c r="X18" s="541">
        <v>10.6</v>
      </c>
      <c r="Y18" s="541">
        <v>10.4</v>
      </c>
      <c r="Z18" s="541">
        <v>10.6</v>
      </c>
      <c r="AA18" s="541">
        <v>10.5</v>
      </c>
      <c r="AB18" s="541">
        <v>10.6</v>
      </c>
      <c r="AC18" s="541">
        <v>10.5</v>
      </c>
      <c r="AD18" s="541">
        <v>10</v>
      </c>
      <c r="AE18" s="541">
        <v>9.3000000000000007</v>
      </c>
      <c r="AF18" s="541">
        <v>8.6</v>
      </c>
      <c r="AG18" s="541">
        <v>8.1999999999999993</v>
      </c>
      <c r="AH18" s="541">
        <v>8</v>
      </c>
      <c r="AI18" s="541">
        <v>8.3000000000000007</v>
      </c>
      <c r="AJ18" s="541">
        <v>8.8000000000000007</v>
      </c>
      <c r="AK18" s="542">
        <v>9.1</v>
      </c>
    </row>
    <row r="19" spans="1:37" ht="21" customHeight="1">
      <c r="A19" s="540" t="s">
        <v>281</v>
      </c>
      <c r="B19" s="541">
        <v>10.9</v>
      </c>
      <c r="C19" s="541">
        <v>11</v>
      </c>
      <c r="D19" s="541">
        <v>10.5</v>
      </c>
      <c r="E19" s="541">
        <v>9.6999999999999993</v>
      </c>
      <c r="F19" s="541">
        <v>9.1999999999999993</v>
      </c>
      <c r="G19" s="541">
        <v>9</v>
      </c>
      <c r="H19" s="541">
        <v>9.3000000000000007</v>
      </c>
      <c r="I19" s="541">
        <v>9.3000000000000007</v>
      </c>
      <c r="J19" s="541">
        <v>9.1999999999999993</v>
      </c>
      <c r="K19" s="541">
        <v>9.5</v>
      </c>
      <c r="L19" s="541">
        <v>9.5</v>
      </c>
      <c r="M19" s="541">
        <v>9.6999999999999993</v>
      </c>
      <c r="N19" s="541">
        <v>10.9</v>
      </c>
      <c r="O19" s="541">
        <v>11</v>
      </c>
      <c r="P19" s="541">
        <v>10.5</v>
      </c>
      <c r="Q19" s="541">
        <v>9.6999999999999993</v>
      </c>
      <c r="R19" s="541">
        <v>9.1999999999999993</v>
      </c>
      <c r="S19" s="541">
        <v>9</v>
      </c>
      <c r="T19" s="541">
        <v>9.3000000000000007</v>
      </c>
      <c r="U19" s="541">
        <v>9.3000000000000007</v>
      </c>
      <c r="V19" s="541">
        <v>9.1999999999999993</v>
      </c>
      <c r="W19" s="541">
        <v>9.5</v>
      </c>
      <c r="X19" s="541">
        <v>9.5</v>
      </c>
      <c r="Y19" s="541">
        <v>9.6999999999999993</v>
      </c>
      <c r="Z19" s="541">
        <v>9.9</v>
      </c>
      <c r="AA19" s="541">
        <v>9.8000000000000007</v>
      </c>
      <c r="AB19" s="541">
        <v>9.6</v>
      </c>
      <c r="AC19" s="541">
        <v>9.4</v>
      </c>
      <c r="AD19" s="541">
        <v>9.1999999999999993</v>
      </c>
      <c r="AE19" s="541">
        <v>9</v>
      </c>
      <c r="AF19" s="541">
        <v>8.8000000000000007</v>
      </c>
      <c r="AG19" s="541">
        <v>8.6</v>
      </c>
      <c r="AH19" s="541">
        <v>8.3000000000000007</v>
      </c>
      <c r="AI19" s="541">
        <v>8.6</v>
      </c>
      <c r="AJ19" s="541">
        <v>8.6</v>
      </c>
      <c r="AK19" s="542">
        <v>9.1</v>
      </c>
    </row>
    <row r="20" spans="1:37" ht="21" customHeight="1">
      <c r="A20" s="540" t="s">
        <v>284</v>
      </c>
      <c r="B20" s="541">
        <v>8.5</v>
      </c>
      <c r="C20" s="541">
        <v>9.1</v>
      </c>
      <c r="D20" s="541">
        <v>9.5</v>
      </c>
      <c r="E20" s="541">
        <v>9</v>
      </c>
      <c r="F20" s="541">
        <v>10.7</v>
      </c>
      <c r="G20" s="541">
        <v>9.1999999999999993</v>
      </c>
      <c r="H20" s="541">
        <v>7</v>
      </c>
      <c r="I20" s="541">
        <v>7.4</v>
      </c>
      <c r="J20" s="541">
        <v>8.1999999999999993</v>
      </c>
      <c r="K20" s="541">
        <v>8.3000000000000007</v>
      </c>
      <c r="L20" s="541">
        <v>8.1999999999999993</v>
      </c>
      <c r="M20" s="541">
        <v>8.8000000000000007</v>
      </c>
      <c r="N20" s="541">
        <v>8.5</v>
      </c>
      <c r="O20" s="541">
        <v>9.1</v>
      </c>
      <c r="P20" s="541">
        <v>9.5</v>
      </c>
      <c r="Q20" s="541">
        <v>9</v>
      </c>
      <c r="R20" s="541">
        <v>10.7</v>
      </c>
      <c r="S20" s="541">
        <v>9.1999999999999993</v>
      </c>
      <c r="T20" s="541">
        <v>7</v>
      </c>
      <c r="U20" s="541">
        <v>7.4</v>
      </c>
      <c r="V20" s="541">
        <v>8.1999999999999993</v>
      </c>
      <c r="W20" s="541">
        <v>8.3000000000000007</v>
      </c>
      <c r="X20" s="541">
        <v>8.1999999999999993</v>
      </c>
      <c r="Y20" s="541">
        <v>8.8000000000000007</v>
      </c>
      <c r="Z20" s="541">
        <v>8.8000000000000007</v>
      </c>
      <c r="AA20" s="541">
        <v>10.1</v>
      </c>
      <c r="AB20" s="541">
        <v>10.3</v>
      </c>
      <c r="AC20" s="541">
        <v>10.3</v>
      </c>
      <c r="AD20" s="541">
        <v>11.8</v>
      </c>
      <c r="AE20" s="541">
        <v>10</v>
      </c>
      <c r="AF20" s="541">
        <v>8.4</v>
      </c>
      <c r="AG20" s="541">
        <v>8.3000000000000007</v>
      </c>
      <c r="AH20" s="541">
        <v>8.4</v>
      </c>
      <c r="AI20" s="541">
        <v>8.6999999999999993</v>
      </c>
      <c r="AJ20" s="541">
        <v>8.1999999999999993</v>
      </c>
      <c r="AK20" s="542">
        <v>9.1999999999999993</v>
      </c>
    </row>
    <row r="21" spans="1:37" ht="21" customHeight="1">
      <c r="A21" s="540" t="s">
        <v>279</v>
      </c>
      <c r="B21" s="541">
        <v>12.6</v>
      </c>
      <c r="C21" s="541">
        <v>12.6</v>
      </c>
      <c r="D21" s="541">
        <v>12.2</v>
      </c>
      <c r="E21" s="541">
        <v>11.6</v>
      </c>
      <c r="F21" s="541">
        <v>11.3</v>
      </c>
      <c r="G21" s="541">
        <v>10.8</v>
      </c>
      <c r="H21" s="541">
        <v>9.6</v>
      </c>
      <c r="I21" s="541">
        <v>9.1999999999999993</v>
      </c>
      <c r="J21" s="541">
        <v>8.6</v>
      </c>
      <c r="K21" s="541">
        <v>9.1999999999999993</v>
      </c>
      <c r="L21" s="541">
        <v>10.1</v>
      </c>
      <c r="M21" s="541">
        <v>10.9</v>
      </c>
      <c r="N21" s="541">
        <v>12.6</v>
      </c>
      <c r="O21" s="541">
        <v>12.6</v>
      </c>
      <c r="P21" s="541">
        <v>12.2</v>
      </c>
      <c r="Q21" s="541">
        <v>11.6</v>
      </c>
      <c r="R21" s="541">
        <v>11.3</v>
      </c>
      <c r="S21" s="541">
        <v>10.8</v>
      </c>
      <c r="T21" s="541">
        <v>9.6</v>
      </c>
      <c r="U21" s="541">
        <v>9.1999999999999993</v>
      </c>
      <c r="V21" s="541">
        <v>8.6</v>
      </c>
      <c r="W21" s="541">
        <v>9.1999999999999993</v>
      </c>
      <c r="X21" s="541">
        <v>10.1</v>
      </c>
      <c r="Y21" s="541">
        <v>10.9</v>
      </c>
      <c r="Z21" s="541">
        <v>10.3</v>
      </c>
      <c r="AA21" s="541">
        <v>10</v>
      </c>
      <c r="AB21" s="541">
        <v>9.6</v>
      </c>
      <c r="AC21" s="541">
        <v>9.6</v>
      </c>
      <c r="AD21" s="541">
        <v>9.1999999999999993</v>
      </c>
      <c r="AE21" s="541">
        <v>9.4</v>
      </c>
      <c r="AF21" s="541">
        <v>8.6</v>
      </c>
      <c r="AG21" s="541">
        <v>8.3000000000000007</v>
      </c>
      <c r="AH21" s="541">
        <v>8.1</v>
      </c>
      <c r="AI21" s="541">
        <v>8.4</v>
      </c>
      <c r="AJ21" s="541">
        <v>8.6999999999999993</v>
      </c>
      <c r="AK21" s="542">
        <v>9.4</v>
      </c>
    </row>
    <row r="22" spans="1:37" ht="21" customHeight="1">
      <c r="A22" s="540" t="s">
        <v>294</v>
      </c>
      <c r="B22" s="541">
        <v>11.7</v>
      </c>
      <c r="C22" s="541">
        <v>12</v>
      </c>
      <c r="D22" s="541">
        <v>11.9</v>
      </c>
      <c r="E22" s="541">
        <v>11.3</v>
      </c>
      <c r="F22" s="541">
        <v>10.5</v>
      </c>
      <c r="G22" s="541">
        <v>10.199999999999999</v>
      </c>
      <c r="H22" s="541">
        <v>10.5</v>
      </c>
      <c r="I22" s="541">
        <v>10.7</v>
      </c>
      <c r="J22" s="541">
        <v>10.6</v>
      </c>
      <c r="K22" s="541">
        <v>10.4</v>
      </c>
      <c r="L22" s="541">
        <v>10.3</v>
      </c>
      <c r="M22" s="541">
        <v>10.1</v>
      </c>
      <c r="N22" s="541">
        <v>11.7</v>
      </c>
      <c r="O22" s="541">
        <v>12</v>
      </c>
      <c r="P22" s="541">
        <v>11.9</v>
      </c>
      <c r="Q22" s="541">
        <v>11.3</v>
      </c>
      <c r="R22" s="541">
        <v>10.5</v>
      </c>
      <c r="S22" s="541">
        <v>10.199999999999999</v>
      </c>
      <c r="T22" s="541">
        <v>10.5</v>
      </c>
      <c r="U22" s="541">
        <v>10.7</v>
      </c>
      <c r="V22" s="541">
        <v>10.6</v>
      </c>
      <c r="W22" s="541">
        <v>10.4</v>
      </c>
      <c r="X22" s="541">
        <v>10.3</v>
      </c>
      <c r="Y22" s="541">
        <v>10.1</v>
      </c>
      <c r="Z22" s="541">
        <v>9.9</v>
      </c>
      <c r="AA22" s="541">
        <v>10.3</v>
      </c>
      <c r="AB22" s="541">
        <v>10.5</v>
      </c>
      <c r="AC22" s="541">
        <v>9.9</v>
      </c>
      <c r="AD22" s="541">
        <v>9.6999999999999993</v>
      </c>
      <c r="AE22" s="541">
        <v>9.6999999999999993</v>
      </c>
      <c r="AF22" s="541">
        <v>9.8000000000000007</v>
      </c>
      <c r="AG22" s="541">
        <v>9.6999999999999993</v>
      </c>
      <c r="AH22" s="541">
        <v>9.6</v>
      </c>
      <c r="AI22" s="541">
        <v>9.6</v>
      </c>
      <c r="AJ22" s="541">
        <v>9.8000000000000007</v>
      </c>
      <c r="AK22" s="542">
        <v>10.1</v>
      </c>
    </row>
    <row r="23" spans="1:37" ht="21" customHeight="1">
      <c r="A23" s="540" t="s">
        <v>283</v>
      </c>
      <c r="B23" s="541">
        <v>10.8</v>
      </c>
      <c r="C23" s="541">
        <v>10.7</v>
      </c>
      <c r="D23" s="541">
        <v>10.4</v>
      </c>
      <c r="E23" s="541">
        <v>10.1</v>
      </c>
      <c r="F23" s="541">
        <v>9.9</v>
      </c>
      <c r="G23" s="541">
        <v>9.6</v>
      </c>
      <c r="H23" s="541">
        <v>9.5</v>
      </c>
      <c r="I23" s="541">
        <v>10</v>
      </c>
      <c r="J23" s="541">
        <v>10.1</v>
      </c>
      <c r="K23" s="541">
        <v>10.6</v>
      </c>
      <c r="L23" s="541">
        <v>11</v>
      </c>
      <c r="M23" s="541">
        <v>10.9</v>
      </c>
      <c r="N23" s="541">
        <v>10.8</v>
      </c>
      <c r="O23" s="541">
        <v>10.7</v>
      </c>
      <c r="P23" s="541">
        <v>10.4</v>
      </c>
      <c r="Q23" s="541">
        <v>10.1</v>
      </c>
      <c r="R23" s="541">
        <v>9.9</v>
      </c>
      <c r="S23" s="541">
        <v>9.6</v>
      </c>
      <c r="T23" s="541">
        <v>9.5</v>
      </c>
      <c r="U23" s="541">
        <v>10</v>
      </c>
      <c r="V23" s="541">
        <v>10.1</v>
      </c>
      <c r="W23" s="541">
        <v>10.6</v>
      </c>
      <c r="X23" s="541">
        <v>11</v>
      </c>
      <c r="Y23" s="541">
        <v>10.9</v>
      </c>
      <c r="Z23" s="541">
        <v>11.1</v>
      </c>
      <c r="AA23" s="541">
        <v>10.9</v>
      </c>
      <c r="AB23" s="541">
        <v>10.6</v>
      </c>
      <c r="AC23" s="541">
        <v>10.3</v>
      </c>
      <c r="AD23" s="541">
        <v>10.199999999999999</v>
      </c>
      <c r="AE23" s="541">
        <v>9.8000000000000007</v>
      </c>
      <c r="AF23" s="541">
        <v>9.8000000000000007</v>
      </c>
      <c r="AG23" s="541">
        <v>10.3</v>
      </c>
      <c r="AH23" s="541">
        <v>10.1</v>
      </c>
      <c r="AI23" s="541">
        <v>10.4</v>
      </c>
      <c r="AJ23" s="541">
        <v>10.6</v>
      </c>
      <c r="AK23" s="542">
        <v>10.5</v>
      </c>
    </row>
    <row r="24" spans="1:37" ht="21" customHeight="1">
      <c r="A24" s="540" t="s">
        <v>286</v>
      </c>
      <c r="B24" s="541">
        <v>14.3</v>
      </c>
      <c r="C24" s="541">
        <v>14.2</v>
      </c>
      <c r="D24" s="541">
        <v>13.9</v>
      </c>
      <c r="E24" s="541">
        <v>13.4</v>
      </c>
      <c r="F24" s="541">
        <v>13.1</v>
      </c>
      <c r="G24" s="541">
        <v>13</v>
      </c>
      <c r="H24" s="541">
        <v>13</v>
      </c>
      <c r="I24" s="541">
        <v>12.9</v>
      </c>
      <c r="J24" s="541">
        <v>12.8</v>
      </c>
      <c r="K24" s="541">
        <v>12.7</v>
      </c>
      <c r="L24" s="541">
        <v>12.6</v>
      </c>
      <c r="M24" s="541">
        <v>12.6</v>
      </c>
      <c r="N24" s="541">
        <v>14.3</v>
      </c>
      <c r="O24" s="541">
        <v>14.2</v>
      </c>
      <c r="P24" s="541">
        <v>13.9</v>
      </c>
      <c r="Q24" s="541">
        <v>13.4</v>
      </c>
      <c r="R24" s="541">
        <v>13.1</v>
      </c>
      <c r="S24" s="541">
        <v>13</v>
      </c>
      <c r="T24" s="541">
        <v>13</v>
      </c>
      <c r="U24" s="541">
        <v>12.9</v>
      </c>
      <c r="V24" s="541">
        <v>12.8</v>
      </c>
      <c r="W24" s="541">
        <v>12.7</v>
      </c>
      <c r="X24" s="541">
        <v>12.6</v>
      </c>
      <c r="Y24" s="541">
        <v>12.6</v>
      </c>
      <c r="Z24" s="541">
        <v>12.7</v>
      </c>
      <c r="AA24" s="541">
        <v>12.5</v>
      </c>
      <c r="AB24" s="541">
        <v>12.1</v>
      </c>
      <c r="AC24" s="541">
        <v>11.5</v>
      </c>
      <c r="AD24" s="541">
        <v>11.1</v>
      </c>
      <c r="AE24" s="541">
        <v>11.1</v>
      </c>
      <c r="AF24" s="541">
        <v>11.3</v>
      </c>
      <c r="AG24" s="541">
        <v>11.2</v>
      </c>
      <c r="AH24" s="541">
        <v>11.4</v>
      </c>
      <c r="AI24" s="541">
        <v>11.2</v>
      </c>
      <c r="AJ24" s="541">
        <v>10.9</v>
      </c>
      <c r="AK24" s="542">
        <v>10.8</v>
      </c>
    </row>
    <row r="25" spans="1:37" ht="21" customHeight="1">
      <c r="A25" s="540" t="s">
        <v>287</v>
      </c>
      <c r="B25" s="541">
        <v>13.7</v>
      </c>
      <c r="C25" s="541">
        <v>13.8</v>
      </c>
      <c r="D25" s="541">
        <v>13.1</v>
      </c>
      <c r="E25" s="541">
        <v>12.7</v>
      </c>
      <c r="F25" s="541">
        <v>12.6</v>
      </c>
      <c r="G25" s="541">
        <v>11.1</v>
      </c>
      <c r="H25" s="541">
        <v>11.8</v>
      </c>
      <c r="I25" s="541">
        <v>10.8</v>
      </c>
      <c r="J25" s="541">
        <v>12.5</v>
      </c>
      <c r="K25" s="541">
        <v>13.4</v>
      </c>
      <c r="L25" s="541">
        <v>14.3</v>
      </c>
      <c r="M25" s="541">
        <v>12</v>
      </c>
      <c r="N25" s="541">
        <v>13.7</v>
      </c>
      <c r="O25" s="541">
        <v>13.8</v>
      </c>
      <c r="P25" s="541">
        <v>13.1</v>
      </c>
      <c r="Q25" s="541">
        <v>12.7</v>
      </c>
      <c r="R25" s="541">
        <v>12.6</v>
      </c>
      <c r="S25" s="541">
        <v>11.1</v>
      </c>
      <c r="T25" s="541">
        <v>11.8</v>
      </c>
      <c r="U25" s="541">
        <v>10.8</v>
      </c>
      <c r="V25" s="541">
        <v>12.5</v>
      </c>
      <c r="W25" s="541">
        <v>13.4</v>
      </c>
      <c r="X25" s="541">
        <v>14.3</v>
      </c>
      <c r="Y25" s="541">
        <v>12</v>
      </c>
      <c r="Z25" s="541">
        <v>12.8</v>
      </c>
      <c r="AA25" s="541">
        <v>13</v>
      </c>
      <c r="AB25" s="541">
        <v>13.1</v>
      </c>
      <c r="AC25" s="541">
        <v>12.1</v>
      </c>
      <c r="AD25" s="541">
        <v>12.3</v>
      </c>
      <c r="AE25" s="541">
        <v>12</v>
      </c>
      <c r="AF25" s="541">
        <v>10.6</v>
      </c>
      <c r="AG25" s="541">
        <v>9.9</v>
      </c>
      <c r="AH25" s="541">
        <v>11.2</v>
      </c>
      <c r="AI25" s="541">
        <v>12</v>
      </c>
      <c r="AJ25" s="541">
        <v>12.1</v>
      </c>
      <c r="AK25" s="542">
        <v>11.6</v>
      </c>
    </row>
    <row r="26" spans="1:37" ht="21" customHeight="1">
      <c r="A26" s="540" t="s">
        <v>288</v>
      </c>
      <c r="B26" s="541">
        <v>15.3</v>
      </c>
      <c r="C26" s="541">
        <v>15.3</v>
      </c>
      <c r="D26" s="541">
        <v>15</v>
      </c>
      <c r="E26" s="541">
        <v>14.6</v>
      </c>
      <c r="F26" s="541">
        <v>14.1</v>
      </c>
      <c r="G26" s="541">
        <v>13.8</v>
      </c>
      <c r="H26" s="541">
        <v>13.7</v>
      </c>
      <c r="I26" s="541">
        <v>13.3</v>
      </c>
      <c r="J26" s="541">
        <v>13.3</v>
      </c>
      <c r="K26" s="541">
        <v>13.6</v>
      </c>
      <c r="L26" s="541">
        <v>13.6</v>
      </c>
      <c r="M26" s="541">
        <v>13.9</v>
      </c>
      <c r="N26" s="541">
        <v>15.3</v>
      </c>
      <c r="O26" s="541">
        <v>15.3</v>
      </c>
      <c r="P26" s="541">
        <v>15</v>
      </c>
      <c r="Q26" s="541">
        <v>14.6</v>
      </c>
      <c r="R26" s="541">
        <v>14.1</v>
      </c>
      <c r="S26" s="541">
        <v>13.8</v>
      </c>
      <c r="T26" s="541">
        <v>13.7</v>
      </c>
      <c r="U26" s="541">
        <v>13.3</v>
      </c>
      <c r="V26" s="541">
        <v>13.3</v>
      </c>
      <c r="W26" s="541">
        <v>13.6</v>
      </c>
      <c r="X26" s="541">
        <v>13.6</v>
      </c>
      <c r="Y26" s="541">
        <v>13.9</v>
      </c>
      <c r="Z26" s="541">
        <v>14.1</v>
      </c>
      <c r="AA26" s="541">
        <v>13.9</v>
      </c>
      <c r="AB26" s="541">
        <v>13.4</v>
      </c>
      <c r="AC26" s="541">
        <v>12.9</v>
      </c>
      <c r="AD26" s="541">
        <v>12.1</v>
      </c>
      <c r="AE26" s="541">
        <v>11.9</v>
      </c>
      <c r="AF26" s="541">
        <v>11.8</v>
      </c>
      <c r="AG26" s="541">
        <v>12.1</v>
      </c>
      <c r="AH26" s="541">
        <v>12.4</v>
      </c>
      <c r="AI26" s="541">
        <v>12.5</v>
      </c>
      <c r="AJ26" s="541">
        <v>12.4</v>
      </c>
      <c r="AK26" s="542">
        <v>12.4</v>
      </c>
    </row>
    <row r="27" spans="1:37" ht="21" customHeight="1">
      <c r="A27" s="540" t="s">
        <v>290</v>
      </c>
      <c r="B27" s="541">
        <v>16.8</v>
      </c>
      <c r="C27" s="541">
        <v>16.899999999999999</v>
      </c>
      <c r="D27" s="541">
        <v>17.100000000000001</v>
      </c>
      <c r="E27" s="541">
        <v>15.7</v>
      </c>
      <c r="F27" s="541">
        <v>15.1</v>
      </c>
      <c r="G27" s="541">
        <v>15.6</v>
      </c>
      <c r="H27" s="541">
        <v>16.5</v>
      </c>
      <c r="I27" s="541">
        <v>16.2</v>
      </c>
      <c r="J27" s="541">
        <v>15.5</v>
      </c>
      <c r="K27" s="541">
        <v>14.8</v>
      </c>
      <c r="L27" s="541">
        <v>16.600000000000001</v>
      </c>
      <c r="M27" s="541">
        <v>16.8</v>
      </c>
      <c r="N27" s="541">
        <v>16.8</v>
      </c>
      <c r="O27" s="541">
        <v>16.899999999999999</v>
      </c>
      <c r="P27" s="541">
        <v>17.100000000000001</v>
      </c>
      <c r="Q27" s="541">
        <v>15.7</v>
      </c>
      <c r="R27" s="541">
        <v>15.1</v>
      </c>
      <c r="S27" s="541">
        <v>15.6</v>
      </c>
      <c r="T27" s="541">
        <v>16.5</v>
      </c>
      <c r="U27" s="541">
        <v>16.2</v>
      </c>
      <c r="V27" s="541">
        <v>15.5</v>
      </c>
      <c r="W27" s="541">
        <v>14.8</v>
      </c>
      <c r="X27" s="541">
        <v>16.600000000000001</v>
      </c>
      <c r="Y27" s="541">
        <v>16.8</v>
      </c>
      <c r="Z27" s="541">
        <v>17.899999999999999</v>
      </c>
      <c r="AA27" s="541">
        <v>18.100000000000001</v>
      </c>
      <c r="AB27" s="541">
        <v>17.3</v>
      </c>
      <c r="AC27" s="541">
        <v>15.3</v>
      </c>
      <c r="AD27" s="541">
        <v>14.2</v>
      </c>
      <c r="AE27" s="541">
        <v>14.6</v>
      </c>
      <c r="AF27" s="541">
        <v>15.3</v>
      </c>
      <c r="AG27" s="541">
        <v>15</v>
      </c>
      <c r="AH27" s="541">
        <v>14.2</v>
      </c>
      <c r="AI27" s="541">
        <v>13.7</v>
      </c>
      <c r="AJ27" s="541">
        <v>15.7</v>
      </c>
      <c r="AK27" s="542">
        <v>16.100000000000001</v>
      </c>
    </row>
    <row r="28" spans="1:37" ht="21" customHeight="1">
      <c r="A28" s="540" t="s">
        <v>289</v>
      </c>
      <c r="B28" s="541">
        <v>18.600000000000001</v>
      </c>
      <c r="C28" s="541">
        <v>18.899999999999999</v>
      </c>
      <c r="D28" s="541">
        <v>18.600000000000001</v>
      </c>
      <c r="E28" s="541">
        <v>17.600000000000001</v>
      </c>
      <c r="F28" s="541">
        <v>16.5</v>
      </c>
      <c r="G28" s="541">
        <v>15.7</v>
      </c>
      <c r="H28" s="541">
        <v>15.4</v>
      </c>
      <c r="I28" s="541">
        <v>15.5</v>
      </c>
      <c r="J28" s="541">
        <v>16.2</v>
      </c>
      <c r="K28" s="541">
        <v>17.899999999999999</v>
      </c>
      <c r="L28" s="541">
        <v>18.5</v>
      </c>
      <c r="M28" s="541">
        <v>18.7</v>
      </c>
      <c r="N28" s="541">
        <v>18.600000000000001</v>
      </c>
      <c r="O28" s="541">
        <v>18.899999999999999</v>
      </c>
      <c r="P28" s="541">
        <v>18.600000000000001</v>
      </c>
      <c r="Q28" s="541">
        <v>17.600000000000001</v>
      </c>
      <c r="R28" s="541">
        <v>16.5</v>
      </c>
      <c r="S28" s="541">
        <v>15.7</v>
      </c>
      <c r="T28" s="541">
        <v>15.4</v>
      </c>
      <c r="U28" s="541">
        <v>15.5</v>
      </c>
      <c r="V28" s="541">
        <v>16.2</v>
      </c>
      <c r="W28" s="541">
        <v>17.899999999999999</v>
      </c>
      <c r="X28" s="541">
        <v>18.5</v>
      </c>
      <c r="Y28" s="541">
        <v>18.7</v>
      </c>
      <c r="Z28" s="541">
        <v>18.600000000000001</v>
      </c>
      <c r="AA28" s="541">
        <v>18.2</v>
      </c>
      <c r="AB28" s="541">
        <v>17.5</v>
      </c>
      <c r="AC28" s="541">
        <v>16.399999999999999</v>
      </c>
      <c r="AD28" s="541">
        <v>15.4</v>
      </c>
      <c r="AE28" s="541">
        <v>14.9</v>
      </c>
      <c r="AF28" s="541">
        <v>15.2</v>
      </c>
      <c r="AG28" s="541">
        <v>15.4</v>
      </c>
      <c r="AH28" s="541">
        <v>15.8</v>
      </c>
      <c r="AI28" s="541">
        <v>17.100000000000001</v>
      </c>
      <c r="AJ28" s="541">
        <v>17.600000000000001</v>
      </c>
      <c r="AK28" s="542">
        <v>17.399999999999999</v>
      </c>
    </row>
    <row r="29" spans="1:37" ht="21" customHeight="1">
      <c r="A29" s="540" t="s">
        <v>291</v>
      </c>
      <c r="B29" s="541">
        <v>26</v>
      </c>
      <c r="C29" s="541">
        <v>26</v>
      </c>
      <c r="D29" s="541">
        <v>25.8</v>
      </c>
      <c r="E29" s="541">
        <v>25.1</v>
      </c>
      <c r="F29" s="541">
        <v>24.5</v>
      </c>
      <c r="G29" s="541">
        <v>23.8</v>
      </c>
      <c r="H29" s="541">
        <v>23.7</v>
      </c>
      <c r="I29" s="541">
        <v>23.6</v>
      </c>
      <c r="J29" s="541">
        <v>23.7</v>
      </c>
      <c r="K29" s="541">
        <v>23.9</v>
      </c>
      <c r="L29" s="541">
        <v>23.8</v>
      </c>
      <c r="M29" s="541">
        <v>23.5</v>
      </c>
      <c r="N29" s="541">
        <v>26</v>
      </c>
      <c r="O29" s="541">
        <v>26</v>
      </c>
      <c r="P29" s="541">
        <v>25.8</v>
      </c>
      <c r="Q29" s="541">
        <v>25.1</v>
      </c>
      <c r="R29" s="541">
        <v>24.5</v>
      </c>
      <c r="S29" s="541">
        <v>23.8</v>
      </c>
      <c r="T29" s="541">
        <v>23.7</v>
      </c>
      <c r="U29" s="541">
        <v>23.6</v>
      </c>
      <c r="V29" s="541">
        <v>23.7</v>
      </c>
      <c r="W29" s="541">
        <v>23.9</v>
      </c>
      <c r="X29" s="541">
        <v>23.8</v>
      </c>
      <c r="Y29" s="541">
        <v>23.5</v>
      </c>
      <c r="Z29" s="541">
        <v>23.9</v>
      </c>
      <c r="AA29" s="541">
        <v>23.9</v>
      </c>
      <c r="AB29" s="541">
        <v>23.6</v>
      </c>
      <c r="AC29" s="541">
        <v>23</v>
      </c>
      <c r="AD29" s="541">
        <v>22.4</v>
      </c>
      <c r="AE29" s="541">
        <v>21.8</v>
      </c>
      <c r="AF29" s="541">
        <v>21.3</v>
      </c>
      <c r="AG29" s="541">
        <v>21.2</v>
      </c>
      <c r="AH29" s="541">
        <v>21.1</v>
      </c>
      <c r="AI29" s="541">
        <v>21.2</v>
      </c>
      <c r="AJ29" s="541">
        <v>20.9</v>
      </c>
      <c r="AK29" s="542">
        <v>20.6</v>
      </c>
    </row>
    <row r="30" spans="1:37" ht="21" customHeight="1">
      <c r="A30" s="540" t="s">
        <v>293</v>
      </c>
      <c r="B30" s="541">
        <v>27.1</v>
      </c>
      <c r="C30" s="541">
        <v>29</v>
      </c>
      <c r="D30" s="541">
        <v>27.5</v>
      </c>
      <c r="E30" s="541">
        <v>26.7</v>
      </c>
      <c r="F30" s="541">
        <v>27.3</v>
      </c>
      <c r="G30" s="541">
        <v>25.8</v>
      </c>
      <c r="H30" s="541">
        <v>25.2</v>
      </c>
      <c r="I30" s="541">
        <v>25.9</v>
      </c>
      <c r="J30" s="541">
        <v>25.7</v>
      </c>
      <c r="K30" s="541">
        <v>25.4</v>
      </c>
      <c r="L30" s="541">
        <v>25.9</v>
      </c>
      <c r="M30" s="541">
        <v>27.1</v>
      </c>
      <c r="N30" s="541">
        <v>27.1</v>
      </c>
      <c r="O30" s="541">
        <v>29</v>
      </c>
      <c r="P30" s="541">
        <v>27.5</v>
      </c>
      <c r="Q30" s="541">
        <v>26.7</v>
      </c>
      <c r="R30" s="541">
        <v>27.3</v>
      </c>
      <c r="S30" s="541">
        <v>25.8</v>
      </c>
      <c r="T30" s="541">
        <v>25.2</v>
      </c>
      <c r="U30" s="541">
        <v>25.9</v>
      </c>
      <c r="V30" s="541">
        <v>25.7</v>
      </c>
      <c r="W30" s="541">
        <v>25.4</v>
      </c>
      <c r="X30" s="541">
        <v>25.9</v>
      </c>
      <c r="Y30" s="541">
        <v>27.1</v>
      </c>
      <c r="Z30" s="541">
        <v>26.3</v>
      </c>
      <c r="AA30" s="541">
        <v>26.1</v>
      </c>
      <c r="AB30" s="541">
        <v>27.7</v>
      </c>
      <c r="AC30" s="541">
        <v>25.2</v>
      </c>
      <c r="AD30" s="541">
        <v>23.7</v>
      </c>
      <c r="AE30" s="541">
        <v>24.9</v>
      </c>
      <c r="AF30" s="541">
        <v>24.5</v>
      </c>
      <c r="AG30" s="541">
        <v>23.3</v>
      </c>
      <c r="AH30" s="541">
        <v>24.5</v>
      </c>
      <c r="AI30" s="541">
        <v>24.4</v>
      </c>
      <c r="AJ30" s="541">
        <v>24.3</v>
      </c>
      <c r="AK30" s="549" t="s">
        <v>188</v>
      </c>
    </row>
    <row r="31" spans="1:37" ht="21" customHeight="1" thickBot="1">
      <c r="A31" s="550" t="s">
        <v>296</v>
      </c>
      <c r="B31" s="551">
        <v>6.9</v>
      </c>
      <c r="C31" s="551">
        <v>6.8</v>
      </c>
      <c r="D31" s="551">
        <v>6.5</v>
      </c>
      <c r="E31" s="551">
        <v>6.2</v>
      </c>
      <c r="F31" s="551">
        <v>6.2</v>
      </c>
      <c r="G31" s="551">
        <v>6.2</v>
      </c>
      <c r="H31" s="551">
        <v>6.2</v>
      </c>
      <c r="I31" s="551">
        <v>6.2</v>
      </c>
      <c r="J31" s="551">
        <v>6.1</v>
      </c>
      <c r="K31" s="551">
        <v>5.8</v>
      </c>
      <c r="L31" s="551">
        <v>5.4</v>
      </c>
      <c r="M31" s="551">
        <v>5.4</v>
      </c>
      <c r="N31" s="551">
        <v>6.9</v>
      </c>
      <c r="O31" s="551">
        <v>6.8</v>
      </c>
      <c r="P31" s="551">
        <v>6.5</v>
      </c>
      <c r="Q31" s="551">
        <v>6.2</v>
      </c>
      <c r="R31" s="551">
        <v>6.2</v>
      </c>
      <c r="S31" s="551">
        <v>6.2</v>
      </c>
      <c r="T31" s="551">
        <v>6.2</v>
      </c>
      <c r="U31" s="551">
        <v>6.2</v>
      </c>
      <c r="V31" s="551">
        <v>6.1</v>
      </c>
      <c r="W31" s="551">
        <v>5.8</v>
      </c>
      <c r="X31" s="551">
        <v>5.4</v>
      </c>
      <c r="Y31" s="551">
        <v>5.4</v>
      </c>
      <c r="Z31" s="551">
        <v>5.5</v>
      </c>
      <c r="AA31" s="551">
        <v>5.5</v>
      </c>
      <c r="AB31" s="551">
        <v>5.4</v>
      </c>
      <c r="AC31" s="551">
        <v>5.4</v>
      </c>
      <c r="AD31" s="551">
        <v>5.5</v>
      </c>
      <c r="AE31" s="551">
        <v>5.5</v>
      </c>
      <c r="AF31" s="551">
        <v>5.6</v>
      </c>
      <c r="AG31" s="551">
        <v>5.5</v>
      </c>
      <c r="AH31" s="551">
        <v>5.4</v>
      </c>
      <c r="AI31" s="551">
        <v>5.0999999999999996</v>
      </c>
      <c r="AJ31" s="551">
        <v>5</v>
      </c>
      <c r="AK31" s="552" t="s">
        <v>188</v>
      </c>
    </row>
    <row r="32" spans="1:37" ht="21" customHeight="1">
      <c r="A32" s="134" t="s">
        <v>546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 ht="14.25" customHeight="1">
      <c r="A33" s="553"/>
      <c r="B33" s="553"/>
      <c r="C33" s="49"/>
      <c r="D33" s="49"/>
      <c r="E33" s="49"/>
      <c r="F33" s="49"/>
      <c r="G33" s="49"/>
      <c r="H33" s="49"/>
      <c r="I33" s="49"/>
      <c r="J33" s="49"/>
      <c r="K33" s="49"/>
    </row>
    <row r="34" spans="1:11">
      <c r="A34" s="554"/>
      <c r="B34" s="554"/>
    </row>
  </sheetData>
  <mergeCells count="1">
    <mergeCell ref="A1:AK1"/>
  </mergeCells>
  <printOptions horizontalCentered="1"/>
  <pageMargins left="0" right="0" top="0" bottom="0" header="0.19685039370078741" footer="0.31496062992125984"/>
  <pageSetup paperSize="9" scale="55" orientation="landscape" horizontalDpi="4294967294" r:id="rId1"/>
  <headerFooter>
    <oddHeader xml:space="preserve">&amp;R&amp;14Příloha č. 3c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view="pageBreakPreview" zoomScale="70" zoomScaleNormal="100" zoomScaleSheetLayoutView="70" workbookViewId="0">
      <selection sqref="A1:C2"/>
    </sheetView>
  </sheetViews>
  <sheetFormatPr defaultRowHeight="15"/>
  <sheetData/>
  <pageMargins left="0" right="0" top="0" bottom="0" header="0.31496062992125984" footer="0.31496062992125984"/>
  <pageSetup paperSize="9" scale="99" orientation="portrait" horizontalDpi="4294967294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view="pageBreakPreview" zoomScale="70" zoomScaleNormal="100" zoomScaleSheetLayoutView="70" workbookViewId="0">
      <selection sqref="A1:C2"/>
    </sheetView>
  </sheetViews>
  <sheetFormatPr defaultRowHeight="15"/>
  <sheetData/>
  <pageMargins left="0" right="0" top="0" bottom="0" header="0.31496062992125984" footer="0.31496062992125984"/>
  <pageSetup paperSize="9" scale="9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13</vt:i4>
      </vt:variant>
    </vt:vector>
  </HeadingPairs>
  <TitlesOfParts>
    <vt:vector size="45" baseType="lpstr">
      <vt:lpstr>Seznam</vt:lpstr>
      <vt:lpstr>Košilka</vt:lpstr>
      <vt:lpstr>p1</vt:lpstr>
      <vt:lpstr>p2</vt:lpstr>
      <vt:lpstr>p3a</vt:lpstr>
      <vt:lpstr>p3b</vt:lpstr>
      <vt:lpstr>p3c</vt:lpstr>
      <vt:lpstr>mapa 1214</vt:lpstr>
      <vt:lpstr>mapa 1215</vt:lpstr>
      <vt:lpstr>p3d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p13a</vt:lpstr>
      <vt:lpstr>p13b</vt:lpstr>
      <vt:lpstr>p13c</vt:lpstr>
      <vt:lpstr>p13d</vt:lpstr>
      <vt:lpstr>p13e</vt:lpstr>
      <vt:lpstr>p14</vt:lpstr>
      <vt:lpstr>p15</vt:lpstr>
      <vt:lpstr>'mapa 1215'!Print_Area</vt:lpstr>
      <vt:lpstr>p13a!Print_Area</vt:lpstr>
      <vt:lpstr>p13e!Print_Area</vt:lpstr>
      <vt:lpstr>'p14'!Print_Area</vt:lpstr>
      <vt:lpstr>p3c!Print_Area</vt:lpstr>
      <vt:lpstr>p3e!Print_Area</vt:lpstr>
      <vt:lpstr>p3f!Print_Area</vt:lpstr>
      <vt:lpstr>'p5'!Print_Area</vt:lpstr>
      <vt:lpstr>p6a!Print_Area</vt:lpstr>
      <vt:lpstr>p6b!Print_Area</vt:lpstr>
      <vt:lpstr>'p8'!Print_Area</vt:lpstr>
      <vt:lpstr>Seznam!Print_Area</vt:lpstr>
      <vt:lpstr>p6a!Print_Titles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Jan Černosta</cp:lastModifiedBy>
  <cp:lastPrinted>2016-03-24T11:02:34Z</cp:lastPrinted>
  <dcterms:created xsi:type="dcterms:W3CDTF">2014-02-27T08:14:19Z</dcterms:created>
  <dcterms:modified xsi:type="dcterms:W3CDTF">2016-05-03T04:29:13Z</dcterms:modified>
</cp:coreProperties>
</file>